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rojekty\Multifunkčné ihirsko v areáli TJ\VO\"/>
    </mc:Choice>
  </mc:AlternateContent>
  <xr:revisionPtr revIDLastSave="0" documentId="13_ncr:1_{64D01674-B31E-4D1E-AB52-7756FE0CCB5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Krycí list" sheetId="3" r:id="rId1"/>
    <sheet name="SO-01 Ihrisko 33x20 m" sheetId="6" r:id="rId2"/>
    <sheet name="SO-02 Osvetlenie" sheetId="5" r:id="rId3"/>
  </sheets>
  <definedNames>
    <definedName name="_xlnm._FilterDatabase" hidden="1">#REF!</definedName>
    <definedName name="fakt1R">#REF!</definedName>
    <definedName name="_xlnm.Print_Titles" localSheetId="1">'SO-01 Ihrisko 33x20 m'!$5:$5</definedName>
    <definedName name="_xlnm.Print_Titles" localSheetId="2">'SO-02 Osvetlenie'!$8:$10</definedName>
    <definedName name="_xlnm.Print_Area" localSheetId="0">'Krycí list'!$A:$M</definedName>
    <definedName name="_xlnm.Print_Area" localSheetId="2">'SO-02 Osvetlenie'!$A:$J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3" i="3" l="1"/>
  <c r="B3" i="6" l="1"/>
  <c r="B2" i="6"/>
  <c r="A5" i="5"/>
  <c r="A2" i="5"/>
  <c r="A1" i="5"/>
  <c r="F65" i="6" l="1"/>
  <c r="F17" i="6"/>
  <c r="F7" i="6"/>
  <c r="F27" i="6"/>
  <c r="F47" i="6"/>
  <c r="F72" i="6"/>
  <c r="F80" i="6"/>
  <c r="F55" i="6"/>
  <c r="M25" i="3"/>
  <c r="H1" i="3"/>
  <c r="F8" i="3"/>
  <c r="I8" i="3"/>
  <c r="M8" i="3"/>
  <c r="F9" i="3"/>
  <c r="I9" i="3"/>
  <c r="M9" i="3"/>
  <c r="F12" i="3"/>
  <c r="I15" i="3"/>
  <c r="M15" i="3"/>
  <c r="M21" i="3"/>
  <c r="H65" i="6" l="1"/>
  <c r="H47" i="6"/>
  <c r="F6" i="6"/>
  <c r="H55" i="6"/>
  <c r="H44" i="5"/>
  <c r="H46" i="5" s="1"/>
  <c r="J46" i="5"/>
  <c r="E46" i="5" s="1"/>
  <c r="I44" i="5"/>
  <c r="I46" i="5" s="1"/>
  <c r="F33" i="6" l="1"/>
  <c r="F83" i="6" s="1"/>
  <c r="E15" i="3" l="1"/>
  <c r="D15" i="3" l="1"/>
  <c r="F11" i="3"/>
  <c r="F15" i="3" s="1"/>
  <c r="M23" i="3" s="1"/>
  <c r="L24" i="3" s="1"/>
  <c r="M24" i="3" s="1"/>
  <c r="M26" i="3" s="1"/>
</calcChain>
</file>

<file path=xl/sharedStrings.xml><?xml version="1.0" encoding="utf-8"?>
<sst xmlns="http://schemas.openxmlformats.org/spreadsheetml/2006/main" count="394" uniqueCount="259">
  <si>
    <t xml:space="preserve"> </t>
  </si>
  <si>
    <t>V module</t>
  </si>
  <si>
    <t>Hlavička1</t>
  </si>
  <si>
    <t>Mena</t>
  </si>
  <si>
    <t>Hlavička2</t>
  </si>
  <si>
    <t>Obdobie</t>
  </si>
  <si>
    <t>Rozpočet:</t>
  </si>
  <si>
    <t>Rozpočet</t>
  </si>
  <si>
    <t>Krycí list rozpočtu v</t>
  </si>
  <si>
    <t>EUR</t>
  </si>
  <si>
    <t>Čerpanie</t>
  </si>
  <si>
    <t>Krycí list splátky v</t>
  </si>
  <si>
    <t>za obdobie</t>
  </si>
  <si>
    <t>Mesiac 2011</t>
  </si>
  <si>
    <t>Dňa:</t>
  </si>
  <si>
    <t>Zmluva č.:</t>
  </si>
  <si>
    <t>VK</t>
  </si>
  <si>
    <t>Krycí list výrobnej kalkulácie v</t>
  </si>
  <si>
    <t>IČO:</t>
  </si>
  <si>
    <t>DIČ:</t>
  </si>
  <si>
    <t>VF</t>
  </si>
  <si>
    <t xml:space="preserve"> Dodávateľ:</t>
  </si>
  <si>
    <t>A</t>
  </si>
  <si>
    <t xml:space="preserve"> ZRN</t>
  </si>
  <si>
    <t>Konštrukcie</t>
  </si>
  <si>
    <t>Špecifikovaný materiál</t>
  </si>
  <si>
    <t>Spolu ZRN</t>
  </si>
  <si>
    <t>B</t>
  </si>
  <si>
    <t>IN - Individuálne náklady</t>
  </si>
  <si>
    <t>C</t>
  </si>
  <si>
    <t>NUS - náklady umiestnenia stavby</t>
  </si>
  <si>
    <t xml:space="preserve"> HSV:</t>
  </si>
  <si>
    <t xml:space="preserve"> PSV:</t>
  </si>
  <si>
    <t xml:space="preserve"> MCE:</t>
  </si>
  <si>
    <t xml:space="preserve"> Iné:</t>
  </si>
  <si>
    <t xml:space="preserve"> Súčet:</t>
  </si>
  <si>
    <t xml:space="preserve">Súčet riadkov 6 až 9: </t>
  </si>
  <si>
    <t xml:space="preserve">Súčet riadkov 11 až 14: </t>
  </si>
  <si>
    <t>projektant, rozpočtár, cenár</t>
  </si>
  <si>
    <t>dodávateľ, zhotoviteľ</t>
  </si>
  <si>
    <t>D</t>
  </si>
  <si>
    <t>ON - ostatné náklady</t>
  </si>
  <si>
    <t>dátum:</t>
  </si>
  <si>
    <t>podpis:</t>
  </si>
  <si>
    <t xml:space="preserve"> Ostatné náklady uvedené v rozpočte</t>
  </si>
  <si>
    <t>pečiatka:</t>
  </si>
  <si>
    <t xml:space="preserve">Súčet riadkov 16 až 19: </t>
  </si>
  <si>
    <t>odberateľ, obstarávateľ</t>
  </si>
  <si>
    <t>E</t>
  </si>
  <si>
    <t>Celkové náklady</t>
  </si>
  <si>
    <t xml:space="preserve">Súčet riadkov 5, 10, 15 a 20: </t>
  </si>
  <si>
    <t xml:space="preserve">Súčet riadkov 21 až 23: </t>
  </si>
  <si>
    <t>F</t>
  </si>
  <si>
    <t>Špecifikovaný</t>
  </si>
  <si>
    <t>Spolu</t>
  </si>
  <si>
    <t>materiál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</si>
  <si>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</si>
  <si>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</si>
  <si>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</si>
  <si>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</si>
  <si>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</si>
  <si>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</si>
  <si>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</si>
  <si>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číslo</t>
  </si>
  <si>
    <t>cen.</t>
  </si>
  <si>
    <t>výkaz-výmer</t>
  </si>
  <si>
    <t>výmera</t>
  </si>
  <si>
    <t>jednotka</t>
  </si>
  <si>
    <t>cena</t>
  </si>
  <si>
    <t>%</t>
  </si>
  <si>
    <t xml:space="preserve">JKSO : </t>
  </si>
  <si>
    <t>JKSO :</t>
  </si>
  <si>
    <t/>
  </si>
  <si>
    <t xml:space="preserve"> Práce nadčas</t>
  </si>
  <si>
    <t xml:space="preserve"> Murárske výpomoce</t>
  </si>
  <si>
    <t xml:space="preserve"> Bez pevnej podlahy</t>
  </si>
  <si>
    <t xml:space="preserve"> Zariadenie staveniska</t>
  </si>
  <si>
    <t xml:space="preserve"> Prevádzkové vplyvy</t>
  </si>
  <si>
    <t xml:space="preserve"> Sťažené podmienky</t>
  </si>
  <si>
    <t xml:space="preserve"> Inžinierska činnosť</t>
  </si>
  <si>
    <t xml:space="preserve"> Projektové práce</t>
  </si>
  <si>
    <t xml:space="preserve"> DPH   20% z:</t>
  </si>
  <si>
    <t xml:space="preserve"> DPH    0% z:</t>
  </si>
  <si>
    <t xml:space="preserve"> Odpočet - prípočet</t>
  </si>
  <si>
    <t>m3</t>
  </si>
  <si>
    <t>m</t>
  </si>
  <si>
    <t>m2</t>
  </si>
  <si>
    <t>MAT</t>
  </si>
  <si>
    <t>kg</t>
  </si>
  <si>
    <t>ks</t>
  </si>
  <si>
    <t>kpl</t>
  </si>
  <si>
    <t xml:space="preserve">   </t>
  </si>
  <si>
    <t>t</t>
  </si>
  <si>
    <t>900</t>
  </si>
  <si>
    <t xml:space="preserve">21012-04661  </t>
  </si>
  <si>
    <t>Montáž, istič 3-pólový</t>
  </si>
  <si>
    <t xml:space="preserve">358 510043   </t>
  </si>
  <si>
    <t>Istič 16 A, 3-pólový, charakt.C</t>
  </si>
  <si>
    <t xml:space="preserve">21019-0051   </t>
  </si>
  <si>
    <t>Montáž rozvádzača RO</t>
  </si>
  <si>
    <t xml:space="preserve">357 001658   </t>
  </si>
  <si>
    <t>Rozvádzač oceľ.plech na omietku, krytie min.IP 44</t>
  </si>
  <si>
    <t xml:space="preserve">358 080019   </t>
  </si>
  <si>
    <t>Vypínač 32 A /3p, 400V/50 Hz</t>
  </si>
  <si>
    <t xml:space="preserve">95010-1001   </t>
  </si>
  <si>
    <t>Odborná prehliadka</t>
  </si>
  <si>
    <t>hod</t>
  </si>
  <si>
    <t xml:space="preserve">21020-2030   </t>
  </si>
  <si>
    <t xml:space="preserve">348 102030   </t>
  </si>
  <si>
    <t xml:space="preserve">21022-0022   </t>
  </si>
  <si>
    <t>Montáž uzemňovacieho vedenia v zemi FeZn 10 mm</t>
  </si>
  <si>
    <t xml:space="preserve">354 900001   </t>
  </si>
  <si>
    <t>Pozinkovaný vodič uzemňovací FeZn 10 mm</t>
  </si>
  <si>
    <t xml:space="preserve">21022-0301   </t>
  </si>
  <si>
    <t>montáž bleskozvod.svorky do 2 skrutiek</t>
  </si>
  <si>
    <t xml:space="preserve">21328-0050   </t>
  </si>
  <si>
    <t>PPV</t>
  </si>
  <si>
    <t xml:space="preserve">215  -       </t>
  </si>
  <si>
    <t>Stožiarová svorkovnica pre min.2 káble 5x6 ,2-obvodová</t>
  </si>
  <si>
    <t xml:space="preserve">2151 -       </t>
  </si>
  <si>
    <t>Poistková vložka D01 /E14/, 10 AgG</t>
  </si>
  <si>
    <t xml:space="preserve">341 203120   </t>
  </si>
  <si>
    <t xml:space="preserve">341 2031201  </t>
  </si>
  <si>
    <t>Rúrka FXP 40</t>
  </si>
  <si>
    <t xml:space="preserve">354 904017   </t>
  </si>
  <si>
    <t>Svorka pripojovacia SP1 a spojovacia SS</t>
  </si>
  <si>
    <t xml:space="preserve">21081-0046   </t>
  </si>
  <si>
    <t>Montáž kábel CYKY - J 3x1,5</t>
  </si>
  <si>
    <t xml:space="preserve">341 203110   </t>
  </si>
  <si>
    <t>Kábel CYKY- J 3x1,5</t>
  </si>
  <si>
    <t xml:space="preserve">21081-0047   </t>
  </si>
  <si>
    <t>Montáž kábel CYKY- J 5x2,5</t>
  </si>
  <si>
    <t>921</t>
  </si>
  <si>
    <t xml:space="preserve">21081-0057   </t>
  </si>
  <si>
    <t xml:space="preserve">341 2031101  </t>
  </si>
  <si>
    <t>Kábel CYKY- J 5x2,5</t>
  </si>
  <si>
    <t xml:space="preserve">341 203M330  </t>
  </si>
  <si>
    <t>700</t>
  </si>
  <si>
    <t xml:space="preserve">46020-0283   </t>
  </si>
  <si>
    <t>Káblové ryhy š.50, h.100 cm, zem.tr.3</t>
  </si>
  <si>
    <t xml:space="preserve">46042-0022   </t>
  </si>
  <si>
    <t>Zriadenie káblového lôžka 10 cm pieskom</t>
  </si>
  <si>
    <t xml:space="preserve">46049-0012   </t>
  </si>
  <si>
    <t>Zakrytie káblov výstražnou fóliou   PVC šírky 33 cm</t>
  </si>
  <si>
    <t xml:space="preserve">46056-0283   </t>
  </si>
  <si>
    <t>Zásyp ryhy š.50, h.100 cm, zem.tr.3</t>
  </si>
  <si>
    <t xml:space="preserve">46062-0013   </t>
  </si>
  <si>
    <t>Provizórna úprava terénu, zem.tr.3 + výsev trávy</t>
  </si>
  <si>
    <t xml:space="preserve">99021-0292   </t>
  </si>
  <si>
    <t>Presun hmôt pre M 21, výška 12 m</t>
  </si>
  <si>
    <t xml:space="preserve">283 230262   </t>
  </si>
  <si>
    <t>Výstražná fólia PVC hr.0,60 mm, š.22 cm červená</t>
  </si>
  <si>
    <t xml:space="preserve">583 311110   </t>
  </si>
  <si>
    <t>Piesok 0-4 pre lôžko a obsyp</t>
  </si>
  <si>
    <t xml:space="preserve">kus     </t>
  </si>
  <si>
    <t>Montáž svietidlo LED na výložník</t>
  </si>
  <si>
    <t>výložník na montáž svietidla</t>
  </si>
  <si>
    <t xml:space="preserve">Elektromontáže  spolu: </t>
  </si>
  <si>
    <t xml:space="preserve">PRÁCE A DODÁVKY ELEKTROMONTÁŽÍ  spolu: </t>
  </si>
  <si>
    <t>Spracoval: Ing. Pavol Mikuláš</t>
  </si>
  <si>
    <t>Prehľad rozpočtových nákladov v EUR</t>
  </si>
  <si>
    <t xml:space="preserve"> Dodávateľ: </t>
  </si>
  <si>
    <t>ELEKTROINŠTALÁCIE</t>
  </si>
  <si>
    <t>Kábel Cu 750V : CYKY-J 4x10</t>
  </si>
  <si>
    <t>Popis</t>
  </si>
  <si>
    <t>MJ</t>
  </si>
  <si>
    <t xml:space="preserve">Množstvo </t>
  </si>
  <si>
    <t>Cena jednotková bez DPH v Eur</t>
  </si>
  <si>
    <t>Cena bez DPH v Eur</t>
  </si>
  <si>
    <t>DPH v Eur</t>
  </si>
  <si>
    <t>Celková cena s DPH v Eur</t>
  </si>
  <si>
    <t>Povrch ihriska</t>
  </si>
  <si>
    <t>doprava umelého trávnika a príslušenstva</t>
  </si>
  <si>
    <t>Mantinelový systém</t>
  </si>
  <si>
    <t>mantinely - výška 0,95 m, zloženie - malý stlpik hliníkový, vysoký stlpik hliníkový, uzavreté profily, hr. steny 3mm, madlový oblý profil hliníkový, spodný uzatvárací profil hliníkový, plastové dosky perodrážkové šedé, plastové krytky stlpikov a madiel</t>
  </si>
  <si>
    <t>bm</t>
  </si>
  <si>
    <t>doprava mantinelov</t>
  </si>
  <si>
    <t xml:space="preserve">montáž mantinelov  </t>
  </si>
  <si>
    <t>doprava sietí</t>
  </si>
  <si>
    <t>montáž sietí</t>
  </si>
  <si>
    <t>Vybavenie ihriska</t>
  </si>
  <si>
    <t>volejbalové stĺpiky hliníkové so sieťou vrátane montáže púzdier</t>
  </si>
  <si>
    <t>tenisové stlpiky hliníkové so sieťou vrátane montáže púzdier</t>
  </si>
  <si>
    <t>Zemné práce</t>
  </si>
  <si>
    <t>odkopávky a prekopávky nezapažené do hĺbky 30 cm</t>
  </si>
  <si>
    <t>výkop ryhy do šírky 600 mm - základový pás</t>
  </si>
  <si>
    <t>výkop ryhy do šírky 600 mm - drenáže</t>
  </si>
  <si>
    <t>hĺbenie jám nezapažených pre pätky stĺpikov - volejbal, tenis</t>
  </si>
  <si>
    <t>hĺbenie šachiet zapažených i nezapažených s urovnaním dna - vsakovacia šachta</t>
  </si>
  <si>
    <t>príplatok k cene za lepivosť horniny tr. 3</t>
  </si>
  <si>
    <t>nakladanie neuľahnuteho výkopku na dopr. prostriedky</t>
  </si>
  <si>
    <t xml:space="preserve">vodorovné premiestnenie výkopku </t>
  </si>
  <si>
    <t>poplatok za skladovanie výkopku</t>
  </si>
  <si>
    <t xml:space="preserve">úprava a zrovnanie podkladu po odkopoch so zhutnením   </t>
  </si>
  <si>
    <t>Drenáže</t>
  </si>
  <si>
    <t>zhotovenie opláštenia drenážnych rúr z geotextílie</t>
  </si>
  <si>
    <t xml:space="preserve">ukladanie drenážnych rúr do pripravenej ryhy  </t>
  </si>
  <si>
    <t>hutnenie drenáží vrátane lôžka drenážnych rýh</t>
  </si>
  <si>
    <t>Základy</t>
  </si>
  <si>
    <t xml:space="preserve">zhotovenie (armovanie) výztuže z betonárskej ocele - základový pás, pätky </t>
  </si>
  <si>
    <t>Podložie - vrstvy kameniva</t>
  </si>
  <si>
    <t>zhotovenie podkladu z kameniva drveného 32/63 so zhutnením a zrovnaním  hr. 180 mm</t>
  </si>
  <si>
    <t>kamenivo drvené 32/63  vrátane dopravy</t>
  </si>
  <si>
    <t>zhotovenie podkladu z kameniva drveného 8/16 so zhutnením a zrovnaním hr. 90 mm</t>
  </si>
  <si>
    <t>kamenivo drvené 8/16  vrátane dopravy</t>
  </si>
  <si>
    <t>zhotovenie podkladu z kameniva drveného 0/4 so zhutnením a zrovnaním hr. 30 mm</t>
  </si>
  <si>
    <t>kamenivo drvené 0/4  vrátane dopravy</t>
  </si>
  <si>
    <t>Vsakovacia šachta</t>
  </si>
  <si>
    <t>Ostatne práce a dodávky</t>
  </si>
  <si>
    <t>zapojenie prívodu elektriny, revízna správa</t>
  </si>
  <si>
    <t xml:space="preserve">zameranie stavby skutočného vyhotovenia geodetom   </t>
  </si>
  <si>
    <t xml:space="preserve"> Projektant: Ing. Pavol Mikuláš</t>
  </si>
  <si>
    <t>Spracoval: Peter Kertész</t>
  </si>
  <si>
    <t>PRÁCE A DODÁVKY HORNEJ STAVBY</t>
  </si>
  <si>
    <t>PRÁCE A DODÁVKY SPODNEJ STAVBY</t>
  </si>
  <si>
    <t>CELKOM</t>
  </si>
  <si>
    <t>perforácia dna vsakovacej šachty</t>
  </si>
  <si>
    <t>skruž šachtová betónová TBH 100</t>
  </si>
  <si>
    <t>osadenie šachtovej skruže</t>
  </si>
  <si>
    <t>poklop betónový šachtový 100</t>
  </si>
  <si>
    <t>podsyp vsakovacej jamy pieskom karbonatizovaným 0-4 mm</t>
  </si>
  <si>
    <t>obsyb vsakovacej šachty zásypovým materiálom so zhutnením</t>
  </si>
  <si>
    <t>doprava materiálov</t>
  </si>
  <si>
    <t>príslušenstvo - podlepovacia páska</t>
  </si>
  <si>
    <t>príslušenstvo - polyuretanové lepidlo</t>
  </si>
  <si>
    <t>zrovnanie a úprava finálnej podkladovej vrstvy podložia pred montážou um. trávnika</t>
  </si>
  <si>
    <t>montáž umelého trávnika vrátane čiarovania - malý futbal, volejbal</t>
  </si>
  <si>
    <t>príslušenstvo - spojovací materiál k mantinelom</t>
  </si>
  <si>
    <t>sieť ochranná po kratších stranách do výšky 3m, oko 5 x 5 cm, farba zelená, materiál polyetylén</t>
  </si>
  <si>
    <t>príslušenstvo - spojovací materiál k sieťam</t>
  </si>
  <si>
    <t>bránky pre futbal hliníkové 3 x 2 m, vrátane sietí</t>
  </si>
  <si>
    <t>výplň - zásyp drenáží kamenivom vrátane dopravy kameniva 16-32</t>
  </si>
  <si>
    <t>drenážna rúra DN 60 perforovana plastová</t>
  </si>
  <si>
    <t>drenážna rúra DN 100 perforovaná plastová</t>
  </si>
  <si>
    <t>geotextília netkaná 200g/m2</t>
  </si>
  <si>
    <t>výztuž z betonárskej ocele - základový pás a pätky - volejbal, tenis</t>
  </si>
  <si>
    <t>debnenie základových konštrukcií - zhotovenie</t>
  </si>
  <si>
    <t>debnenie základových konštrukcií - odstránenie</t>
  </si>
  <si>
    <t>osadenie kotviacich platní do základu</t>
  </si>
  <si>
    <t xml:space="preserve"> Stavba : Viacúčelové ihrisko 33x20 m v Jarovciach</t>
  </si>
  <si>
    <t xml:space="preserve"> Odberateľ: M. č. Bratislava - Jarovce, Palmová ul. č. 1</t>
  </si>
  <si>
    <t>00304603</t>
  </si>
  <si>
    <t>Miesto: Ovocná ul. Bratislava - Jarovce</t>
  </si>
  <si>
    <t>futbalový umelý trávnik certifikovaný, farba zelená, vlákno z PE monofilamentné, výška vlasu 40 mm, hustota vpichov 8 600/m2, hmotnosť trávnika 2200g/m2, Dtex 8 800, výplň kremičitý piesok - 25kg/m2, SBR granulát</t>
  </si>
  <si>
    <t>zapieskovanie umelého trávnika + vsyp granulátu</t>
  </si>
  <si>
    <t>stĺpy pre osvetlenie pozinkované 6m, osadené v mantinelovom systéme</t>
  </si>
  <si>
    <t>odstránenie ornice hr. 100 mm s premiestnením do 100 m</t>
  </si>
  <si>
    <t>výkop ryhy do šírky 600 mm - osvetlenie</t>
  </si>
  <si>
    <t>zhotovenie lôžka pod základy z kameniva vrátane dodávky a zhutnenia materiálu hr. 25 mm</t>
  </si>
  <si>
    <t>betón základových konštrukcii - základový pás a pätky svetlo, volejbal, tenis</t>
  </si>
  <si>
    <t>zhotovenie základovych konštrukcii - základový pás a pätky svetlo, volejbal, tenis</t>
  </si>
  <si>
    <t>PVC chránička pre stĺpy osvetlenia</t>
  </si>
  <si>
    <t>plošné zrovnanie zeminy po obvode ihriska do šírky 1m s doplnením zeminy</t>
  </si>
  <si>
    <t>doprava piesku + granulátu</t>
  </si>
  <si>
    <t>SVIETIDLÁ LED - 230   W, IP 65</t>
  </si>
  <si>
    <t>Montáž, kábel Cu 750V uložený pevne CYKY 4x10</t>
  </si>
  <si>
    <t>Dátum: 7.3.2019</t>
  </si>
  <si>
    <t>kremičitý sušený piesok ½ + SBR granulát ½</t>
  </si>
  <si>
    <t>kotviace platne stĺpov mantinelového systemu do základu aj pod stĺp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</si>
</sst>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\ &quot;Sk&quot;_-;\-* #,##0\ &quot;Sk&quot;_-;_-* &quot;-&quot;\ &quot;Sk&quot;_-;_-@_-"/>
    <numFmt numFmtId="165" formatCode="#,##0.000"/>
    <numFmt numFmtId="166" formatCode="#,##0&quot; &quot;"/>
    <numFmt numFmtId="167" formatCode="#,##0\ &quot;Sk&quot;"/>
    <numFmt numFmtId="168" formatCode="#,##0\ _S_k"/>
    <numFmt numFmtId="169" formatCode="#,##0&quot; Sk&quot;;[Red]&quot;-&quot;#,##0&quot; Sk&quot;"/>
    <numFmt numFmtId="170" formatCode="#,##0.0;\-#,##0.0"/>
    <numFmt numFmtId="171" formatCode="#,##0.000;\-#,##0.000"/>
  </numFmts>
  <fonts count="30">
    <font>
      <sz val="10"/>
      <name val="Arial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7"/>
      <name val="Letter Gothic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MS Sans Serif"/>
      <family val="2"/>
      <charset val="238"/>
    </font>
    <font>
      <sz val="20"/>
      <name val="Arial"/>
      <family val="2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16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3">
    <xf numFmtId="0" fontId="0" fillId="0" borderId="0"/>
    <xf numFmtId="0" fontId="6" fillId="0" borderId="1">
      <alignment vertical="center"/>
    </xf>
    <xf numFmtId="0" fontId="6" fillId="0" borderId="1" applyFont="0" applyFill="0" applyBorder="0">
      <alignment vertical="center"/>
    </xf>
    <xf numFmtId="169" fontId="6" fillId="0" borderId="1"/>
    <xf numFmtId="0" fontId="6" fillId="0" borderId="1" applyFont="0" applyFill="0"/>
    <xf numFmtId="164" fontId="5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9" fillId="0" borderId="2" applyNumberFormat="0" applyFill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4" fillId="0" borderId="0"/>
    <xf numFmtId="0" fontId="6" fillId="0" borderId="3" applyBorder="0">
      <alignment vertical="center"/>
    </xf>
    <xf numFmtId="0" fontId="11" fillId="0" borderId="0" applyNumberFormat="0" applyFill="0" applyBorder="0" applyAlignment="0" applyProtection="0"/>
    <xf numFmtId="0" fontId="6" fillId="0" borderId="3">
      <alignment vertical="center"/>
    </xf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54" applyNumberFormat="0" applyFill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8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8" fillId="28" borderId="0" applyNumberFormat="0" applyBorder="0" applyAlignment="0" applyProtection="0"/>
    <xf numFmtId="0" fontId="20" fillId="0" borderId="0" applyAlignment="0">
      <alignment vertical="top" wrapText="1"/>
      <protection locked="0"/>
    </xf>
  </cellStyleXfs>
  <cellXfs count="156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2" fillId="0" borderId="0" xfId="0" applyFont="1"/>
    <xf numFmtId="165" fontId="1" fillId="0" borderId="0" xfId="0" applyNumberFormat="1" applyFont="1"/>
    <xf numFmtId="4" fontId="1" fillId="0" borderId="0" xfId="0" applyNumberFormat="1" applyFont="1"/>
    <xf numFmtId="0" fontId="3" fillId="0" borderId="0" xfId="0" applyFont="1"/>
    <xf numFmtId="0" fontId="2" fillId="0" borderId="0" xfId="27" applyFont="1" applyAlignment="1">
      <alignment horizontal="left" vertical="center"/>
    </xf>
    <xf numFmtId="0" fontId="1" fillId="0" borderId="4" xfId="27" applyFont="1" applyBorder="1" applyAlignment="1">
      <alignment horizontal="left" vertical="center"/>
    </xf>
    <xf numFmtId="0" fontId="1" fillId="0" borderId="5" xfId="27" applyFont="1" applyBorder="1" applyAlignment="1">
      <alignment horizontal="left" vertical="center"/>
    </xf>
    <xf numFmtId="0" fontId="1" fillId="0" borderId="5" xfId="27" applyFont="1" applyBorder="1" applyAlignment="1">
      <alignment horizontal="right" vertical="center"/>
    </xf>
    <xf numFmtId="0" fontId="1" fillId="0" borderId="6" xfId="27" applyFont="1" applyBorder="1" applyAlignment="1">
      <alignment horizontal="left" vertical="center"/>
    </xf>
    <xf numFmtId="0" fontId="1" fillId="0" borderId="7" xfId="27" applyFont="1" applyBorder="1" applyAlignment="1">
      <alignment horizontal="left" vertical="center"/>
    </xf>
    <xf numFmtId="0" fontId="1" fillId="0" borderId="8" xfId="27" applyFont="1" applyBorder="1" applyAlignment="1">
      <alignment horizontal="left" vertical="center"/>
    </xf>
    <xf numFmtId="0" fontId="1" fillId="0" borderId="9" xfId="27" applyFont="1" applyBorder="1" applyAlignment="1">
      <alignment horizontal="left" vertical="center"/>
    </xf>
    <xf numFmtId="0" fontId="1" fillId="0" borderId="10" xfId="27" applyFont="1" applyBorder="1" applyAlignment="1">
      <alignment horizontal="left" vertical="center"/>
    </xf>
    <xf numFmtId="0" fontId="1" fillId="0" borderId="11" xfId="27" applyFont="1" applyBorder="1" applyAlignment="1">
      <alignment horizontal="left" vertical="center"/>
    </xf>
    <xf numFmtId="0" fontId="1" fillId="0" borderId="11" xfId="27" applyFont="1" applyBorder="1" applyAlignment="1">
      <alignment horizontal="right" vertical="center"/>
    </xf>
    <xf numFmtId="0" fontId="1" fillId="0" borderId="12" xfId="27" applyFont="1" applyBorder="1" applyAlignment="1">
      <alignment horizontal="left" vertical="center"/>
    </xf>
    <xf numFmtId="0" fontId="1" fillId="0" borderId="13" xfId="27" applyFont="1" applyBorder="1" applyAlignment="1">
      <alignment horizontal="left" vertical="center"/>
    </xf>
    <xf numFmtId="0" fontId="1" fillId="0" borderId="14" xfId="27" applyFont="1" applyBorder="1" applyAlignment="1">
      <alignment horizontal="left" vertical="center"/>
    </xf>
    <xf numFmtId="0" fontId="1" fillId="0" borderId="14" xfId="27" applyFont="1" applyBorder="1" applyAlignment="1">
      <alignment horizontal="center" vertical="center"/>
    </xf>
    <xf numFmtId="0" fontId="1" fillId="0" borderId="15" xfId="27" applyFont="1" applyBorder="1" applyAlignment="1">
      <alignment horizontal="center" vertical="center"/>
    </xf>
    <xf numFmtId="0" fontId="1" fillId="0" borderId="16" xfId="27" applyFont="1" applyBorder="1" applyAlignment="1">
      <alignment horizontal="centerContinuous" vertical="center"/>
    </xf>
    <xf numFmtId="0" fontId="1" fillId="0" borderId="17" xfId="27" applyFont="1" applyBorder="1" applyAlignment="1">
      <alignment horizontal="centerContinuous" vertical="center"/>
    </xf>
    <xf numFmtId="0" fontId="1" fillId="0" borderId="18" xfId="27" applyFont="1" applyBorder="1" applyAlignment="1">
      <alignment horizontal="centerContinuous" vertical="center"/>
    </xf>
    <xf numFmtId="0" fontId="1" fillId="0" borderId="19" xfId="27" applyFont="1" applyBorder="1" applyAlignment="1">
      <alignment horizontal="center" vertical="center"/>
    </xf>
    <xf numFmtId="0" fontId="1" fillId="0" borderId="20" xfId="27" applyFont="1" applyBorder="1" applyAlignment="1">
      <alignment horizontal="left" vertical="center"/>
    </xf>
    <xf numFmtId="0" fontId="1" fillId="0" borderId="21" xfId="27" applyFont="1" applyBorder="1" applyAlignment="1">
      <alignment horizontal="left" vertical="center"/>
    </xf>
    <xf numFmtId="10" fontId="1" fillId="0" borderId="22" xfId="27" applyNumberFormat="1" applyFont="1" applyBorder="1" applyAlignment="1">
      <alignment horizontal="right" vertical="center"/>
    </xf>
    <xf numFmtId="0" fontId="1" fillId="0" borderId="23" xfId="27" applyFont="1" applyBorder="1" applyAlignment="1">
      <alignment horizontal="center" vertical="center"/>
    </xf>
    <xf numFmtId="0" fontId="1" fillId="0" borderId="3" xfId="27" applyFont="1" applyBorder="1" applyAlignment="1">
      <alignment horizontal="left" vertical="center"/>
    </xf>
    <xf numFmtId="0" fontId="1" fillId="0" borderId="24" xfId="27" applyFont="1" applyBorder="1" applyAlignment="1">
      <alignment horizontal="left" vertical="center"/>
    </xf>
    <xf numFmtId="10" fontId="1" fillId="0" borderId="25" xfId="27" applyNumberFormat="1" applyFont="1" applyBorder="1" applyAlignment="1">
      <alignment horizontal="right" vertical="center"/>
    </xf>
    <xf numFmtId="0" fontId="1" fillId="0" borderId="26" xfId="27" applyFont="1" applyBorder="1" applyAlignment="1">
      <alignment horizontal="center" vertical="center"/>
    </xf>
    <xf numFmtId="0" fontId="1" fillId="0" borderId="27" xfId="27" applyFont="1" applyBorder="1" applyAlignment="1">
      <alignment horizontal="left" vertical="center"/>
    </xf>
    <xf numFmtId="0" fontId="1" fillId="0" borderId="28" xfId="27" applyFont="1" applyBorder="1" applyAlignment="1">
      <alignment horizontal="center" vertical="center"/>
    </xf>
    <xf numFmtId="0" fontId="1" fillId="0" borderId="27" xfId="27" applyFont="1" applyBorder="1" applyAlignment="1">
      <alignment horizontal="right" vertical="center"/>
    </xf>
    <xf numFmtId="0" fontId="1" fillId="0" borderId="29" xfId="27" applyFont="1" applyBorder="1" applyAlignment="1">
      <alignment horizontal="left" vertical="center"/>
    </xf>
    <xf numFmtId="0" fontId="1" fillId="0" borderId="28" xfId="27" applyFont="1" applyBorder="1" applyAlignment="1">
      <alignment horizontal="right" vertical="center"/>
    </xf>
    <xf numFmtId="0" fontId="1" fillId="0" borderId="30" xfId="27" applyFont="1" applyBorder="1" applyAlignment="1">
      <alignment horizontal="centerContinuous" vertical="center"/>
    </xf>
    <xf numFmtId="0" fontId="1" fillId="0" borderId="31" xfId="27" applyFont="1" applyBorder="1" applyAlignment="1">
      <alignment horizontal="centerContinuous" vertical="center"/>
    </xf>
    <xf numFmtId="0" fontId="1" fillId="0" borderId="31" xfId="27" applyFont="1" applyBorder="1" applyAlignment="1">
      <alignment horizontal="center" vertical="center"/>
    </xf>
    <xf numFmtId="0" fontId="1" fillId="0" borderId="32" xfId="27" applyFont="1" applyBorder="1" applyAlignment="1">
      <alignment horizontal="centerContinuous" vertical="center"/>
    </xf>
    <xf numFmtId="0" fontId="1" fillId="0" borderId="33" xfId="27" applyFont="1" applyBorder="1" applyAlignment="1">
      <alignment horizontal="left" vertical="center"/>
    </xf>
    <xf numFmtId="0" fontId="1" fillId="0" borderId="34" xfId="27" applyFont="1" applyBorder="1" applyAlignment="1">
      <alignment horizontal="left" vertical="center"/>
    </xf>
    <xf numFmtId="0" fontId="1" fillId="0" borderId="35" xfId="27" applyFont="1" applyBorder="1" applyAlignment="1">
      <alignment horizontal="left" vertical="center"/>
    </xf>
    <xf numFmtId="0" fontId="1" fillId="0" borderId="0" xfId="27" applyFont="1" applyAlignment="1">
      <alignment horizontal="left" vertical="center"/>
    </xf>
    <xf numFmtId="0" fontId="1" fillId="0" borderId="36" xfId="27" applyFont="1" applyBorder="1" applyAlignment="1">
      <alignment horizontal="left" vertical="center"/>
    </xf>
    <xf numFmtId="0" fontId="1" fillId="0" borderId="25" xfId="27" applyFont="1" applyBorder="1" applyAlignment="1">
      <alignment horizontal="left" vertical="center"/>
    </xf>
    <xf numFmtId="0" fontId="1" fillId="0" borderId="33" xfId="27" applyFont="1" applyBorder="1" applyAlignment="1">
      <alignment horizontal="right" vertical="center"/>
    </xf>
    <xf numFmtId="0" fontId="1" fillId="0" borderId="0" xfId="27" applyFont="1" applyAlignment="1">
      <alignment horizontal="right" vertical="center"/>
    </xf>
    <xf numFmtId="0" fontId="1" fillId="0" borderId="37" xfId="27" applyFont="1" applyBorder="1" applyAlignment="1">
      <alignment horizontal="left" vertical="center"/>
    </xf>
    <xf numFmtId="0" fontId="1" fillId="0" borderId="22" xfId="27" applyFont="1" applyBorder="1" applyAlignment="1">
      <alignment horizontal="right" vertical="center"/>
    </xf>
    <xf numFmtId="0" fontId="1" fillId="0" borderId="38" xfId="27" applyFont="1" applyBorder="1" applyAlignment="1">
      <alignment horizontal="left" vertical="center"/>
    </xf>
    <xf numFmtId="0" fontId="1" fillId="0" borderId="39" xfId="27" applyFont="1" applyBorder="1" applyAlignment="1">
      <alignment horizontal="left" vertical="center"/>
    </xf>
    <xf numFmtId="0" fontId="1" fillId="0" borderId="40" xfId="27" applyFont="1" applyBorder="1" applyAlignment="1">
      <alignment horizontal="left" vertical="center"/>
    </xf>
    <xf numFmtId="0" fontId="1" fillId="0" borderId="0" xfId="27" applyFont="1"/>
    <xf numFmtId="0" fontId="3" fillId="0" borderId="41" xfId="27" applyFont="1" applyBorder="1" applyAlignment="1">
      <alignment horizontal="center" vertical="center"/>
    </xf>
    <xf numFmtId="166" fontId="1" fillId="0" borderId="17" xfId="27" applyNumberFormat="1" applyFont="1" applyBorder="1" applyAlignment="1">
      <alignment horizontal="centerContinuous" vertical="center"/>
    </xf>
    <xf numFmtId="0" fontId="3" fillId="0" borderId="42" xfId="27" applyFont="1" applyBorder="1" applyAlignment="1">
      <alignment horizontal="center" vertical="center"/>
    </xf>
    <xf numFmtId="0" fontId="1" fillId="0" borderId="43" xfId="27" applyFont="1" applyBorder="1" applyAlignment="1">
      <alignment horizontal="left" vertical="center"/>
    </xf>
    <xf numFmtId="166" fontId="1" fillId="0" borderId="44" xfId="27" applyNumberFormat="1" applyFont="1" applyBorder="1" applyAlignment="1">
      <alignment horizontal="right" vertical="center"/>
    </xf>
    <xf numFmtId="49" fontId="1" fillId="0" borderId="5" xfId="27" applyNumberFormat="1" applyFont="1" applyBorder="1" applyAlignment="1">
      <alignment horizontal="right" vertical="center"/>
    </xf>
    <xf numFmtId="49" fontId="1" fillId="0" borderId="8" xfId="27" applyNumberFormat="1" applyFont="1" applyBorder="1" applyAlignment="1">
      <alignment horizontal="right" vertical="center"/>
    </xf>
    <xf numFmtId="49" fontId="1" fillId="0" borderId="11" xfId="27" applyNumberFormat="1" applyFont="1" applyBorder="1" applyAlignment="1">
      <alignment horizontal="right" vertical="center"/>
    </xf>
    <xf numFmtId="0" fontId="1" fillId="0" borderId="4" xfId="27" applyFont="1" applyBorder="1" applyAlignment="1">
      <alignment horizontal="right" vertical="center"/>
    </xf>
    <xf numFmtId="0" fontId="1" fillId="0" borderId="38" xfId="27" applyFont="1" applyBorder="1" applyAlignment="1">
      <alignment horizontal="right" vertical="center"/>
    </xf>
    <xf numFmtId="0" fontId="1" fillId="0" borderId="39" xfId="27" applyFont="1" applyBorder="1" applyAlignment="1">
      <alignment vertical="center"/>
    </xf>
    <xf numFmtId="0" fontId="1" fillId="0" borderId="39" xfId="27" applyFont="1" applyBorder="1" applyAlignment="1">
      <alignment horizontal="right" vertical="center"/>
    </xf>
    <xf numFmtId="0" fontId="1" fillId="0" borderId="5" xfId="27" applyFont="1" applyBorder="1" applyAlignment="1">
      <alignment vertical="center"/>
    </xf>
    <xf numFmtId="168" fontId="1" fillId="0" borderId="5" xfId="27" applyNumberFormat="1" applyFont="1" applyBorder="1" applyAlignment="1">
      <alignment horizontal="left" vertical="center"/>
    </xf>
    <xf numFmtId="168" fontId="1" fillId="0" borderId="39" xfId="27" applyNumberFormat="1" applyFont="1" applyBorder="1" applyAlignment="1">
      <alignment horizontal="left" vertical="center"/>
    </xf>
    <xf numFmtId="167" fontId="1" fillId="0" borderId="5" xfId="27" applyNumberFormat="1" applyFont="1" applyBorder="1" applyAlignment="1">
      <alignment horizontal="right" vertical="center"/>
    </xf>
    <xf numFmtId="167" fontId="1" fillId="0" borderId="39" xfId="27" applyNumberFormat="1" applyFont="1" applyBorder="1" applyAlignment="1">
      <alignment horizontal="right" vertical="center"/>
    </xf>
    <xf numFmtId="3" fontId="1" fillId="0" borderId="45" xfId="27" applyNumberFormat="1" applyFont="1" applyBorder="1" applyAlignment="1">
      <alignment horizontal="right" vertical="center"/>
    </xf>
    <xf numFmtId="3" fontId="1" fillId="0" borderId="46" xfId="27" applyNumberFormat="1" applyFont="1" applyBorder="1" applyAlignment="1">
      <alignment horizontal="right" vertical="center"/>
    </xf>
    <xf numFmtId="3" fontId="1" fillId="0" borderId="6" xfId="27" applyNumberFormat="1" applyFont="1" applyBorder="1" applyAlignment="1">
      <alignment vertical="center"/>
    </xf>
    <xf numFmtId="3" fontId="1" fillId="0" borderId="40" xfId="27" applyNumberFormat="1" applyFont="1" applyBorder="1" applyAlignment="1">
      <alignment vertical="center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165" fontId="1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0" fontId="12" fillId="0" borderId="0" xfId="27" applyFont="1"/>
    <xf numFmtId="49" fontId="13" fillId="0" borderId="0" xfId="27" applyNumberFormat="1" applyFont="1"/>
    <xf numFmtId="0" fontId="13" fillId="0" borderId="0" xfId="27" applyFont="1"/>
    <xf numFmtId="0" fontId="1" fillId="0" borderId="47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49" xfId="0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top" wrapText="1"/>
    </xf>
    <xf numFmtId="4" fontId="1" fillId="0" borderId="20" xfId="27" applyNumberFormat="1" applyFont="1" applyBorder="1" applyAlignment="1">
      <alignment horizontal="right" vertical="center"/>
    </xf>
    <xf numFmtId="4" fontId="1" fillId="0" borderId="50" xfId="27" applyNumberFormat="1" applyFont="1" applyBorder="1" applyAlignment="1">
      <alignment horizontal="right" vertical="center"/>
    </xf>
    <xf numFmtId="4" fontId="1" fillId="0" borderId="3" xfId="27" applyNumberFormat="1" applyFont="1" applyBorder="1" applyAlignment="1">
      <alignment horizontal="right" vertical="center"/>
    </xf>
    <xf numFmtId="4" fontId="1" fillId="0" borderId="51" xfId="27" applyNumberFormat="1" applyFont="1" applyBorder="1" applyAlignment="1">
      <alignment horizontal="right" vertical="center"/>
    </xf>
    <xf numFmtId="4" fontId="1" fillId="0" borderId="52" xfId="27" applyNumberFormat="1" applyFont="1" applyBorder="1" applyAlignment="1">
      <alignment horizontal="right" vertical="center"/>
    </xf>
    <xf numFmtId="4" fontId="1" fillId="0" borderId="27" xfId="27" applyNumberFormat="1" applyFont="1" applyBorder="1" applyAlignment="1">
      <alignment horizontal="right" vertical="center"/>
    </xf>
    <xf numFmtId="4" fontId="1" fillId="0" borderId="29" xfId="27" applyNumberFormat="1" applyFont="1" applyBorder="1" applyAlignment="1">
      <alignment horizontal="right" vertical="center"/>
    </xf>
    <xf numFmtId="4" fontId="1" fillId="0" borderId="53" xfId="27" applyNumberFormat="1" applyFont="1" applyBorder="1" applyAlignment="1">
      <alignment horizontal="right" vertical="center"/>
    </xf>
    <xf numFmtId="4" fontId="1" fillId="0" borderId="25" xfId="27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right" vertical="top" wrapText="1"/>
    </xf>
    <xf numFmtId="4" fontId="3" fillId="0" borderId="0" xfId="0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14" fontId="1" fillId="0" borderId="34" xfId="27" applyNumberFormat="1" applyFont="1" applyBorder="1" applyAlignment="1">
      <alignment horizontal="left" vertical="center"/>
    </xf>
    <xf numFmtId="0" fontId="22" fillId="0" borderId="0" xfId="52" applyFont="1" applyAlignment="1">
      <alignment horizontal="left" vertical="top"/>
      <protection locked="0"/>
    </xf>
    <xf numFmtId="0" fontId="23" fillId="0" borderId="0" xfId="52" applyFont="1" applyAlignment="1" applyProtection="1">
      <alignment horizontal="left"/>
    </xf>
    <xf numFmtId="0" fontId="24" fillId="0" borderId="0" xfId="52" applyFont="1" applyAlignment="1" applyProtection="1">
      <alignment horizontal="left"/>
    </xf>
    <xf numFmtId="0" fontId="25" fillId="0" borderId="0" xfId="52" applyFont="1" applyAlignment="1" applyProtection="1">
      <alignment horizontal="left"/>
    </xf>
    <xf numFmtId="0" fontId="23" fillId="0" borderId="0" xfId="52" applyFont="1" applyAlignment="1" applyProtection="1">
      <alignment horizontal="left" vertical="center"/>
    </xf>
    <xf numFmtId="0" fontId="26" fillId="0" borderId="0" xfId="52" applyFont="1" applyAlignment="1" applyProtection="1">
      <alignment horizontal="left"/>
    </xf>
    <xf numFmtId="0" fontId="26" fillId="0" borderId="0" xfId="52" applyFont="1" applyAlignment="1" applyProtection="1">
      <alignment horizontal="center"/>
    </xf>
    <xf numFmtId="0" fontId="26" fillId="0" borderId="0" xfId="52" applyFont="1" applyAlignment="1" applyProtection="1">
      <alignment horizontal="left" vertical="center"/>
    </xf>
    <xf numFmtId="0" fontId="26" fillId="0" borderId="0" xfId="52" applyFont="1" applyAlignment="1">
      <alignment horizontal="left" vertical="top"/>
      <protection locked="0"/>
    </xf>
    <xf numFmtId="0" fontId="23" fillId="0" borderId="0" xfId="52" applyFont="1" applyAlignment="1" applyProtection="1">
      <alignment horizontal="left" wrapText="1"/>
    </xf>
    <xf numFmtId="170" fontId="23" fillId="0" borderId="0" xfId="52" applyNumberFormat="1" applyFont="1" applyAlignment="1" applyProtection="1">
      <alignment horizontal="right" vertical="top"/>
    </xf>
    <xf numFmtId="171" fontId="23" fillId="0" borderId="0" xfId="52" applyNumberFormat="1" applyFont="1" applyAlignment="1" applyProtection="1">
      <alignment horizontal="right" vertical="top"/>
    </xf>
    <xf numFmtId="0" fontId="23" fillId="0" borderId="0" xfId="52" applyFont="1" applyAlignment="1">
      <alignment horizontal="left" vertical="top"/>
      <protection locked="0"/>
    </xf>
    <xf numFmtId="0" fontId="19" fillId="29" borderId="55" xfId="52" applyFont="1" applyFill="1" applyBorder="1" applyAlignment="1" applyProtection="1">
      <alignment horizontal="center" vertical="center" wrapText="1"/>
    </xf>
    <xf numFmtId="0" fontId="19" fillId="0" borderId="0" xfId="52" applyFont="1" applyAlignment="1">
      <alignment horizontal="left" vertical="top"/>
      <protection locked="0"/>
    </xf>
    <xf numFmtId="0" fontId="23" fillId="0" borderId="0" xfId="52" applyFont="1" applyAlignment="1">
      <alignment horizontal="left" wrapText="1"/>
      <protection locked="0"/>
    </xf>
    <xf numFmtId="0" fontId="23" fillId="0" borderId="0" xfId="52" applyFont="1" applyAlignment="1">
      <alignment horizontal="right"/>
      <protection locked="0"/>
    </xf>
    <xf numFmtId="2" fontId="23" fillId="0" borderId="0" xfId="52" applyNumberFormat="1" applyFont="1" applyAlignment="1">
      <alignment horizontal="right"/>
      <protection locked="0"/>
    </xf>
    <xf numFmtId="0" fontId="27" fillId="0" borderId="0" xfId="52" applyFont="1" applyAlignment="1">
      <alignment horizontal="left" wrapText="1"/>
      <protection locked="0"/>
    </xf>
    <xf numFmtId="2" fontId="27" fillId="0" borderId="0" xfId="52" applyNumberFormat="1" applyFont="1" applyAlignment="1">
      <alignment horizontal="right"/>
      <protection locked="0"/>
    </xf>
    <xf numFmtId="0" fontId="24" fillId="0" borderId="0" xfId="52" applyFont="1" applyAlignment="1">
      <alignment horizontal="left" vertical="top"/>
      <protection locked="0"/>
    </xf>
    <xf numFmtId="0" fontId="19" fillId="0" borderId="55" xfId="52" applyFont="1" applyBorder="1" applyAlignment="1">
      <alignment vertical="center" wrapText="1"/>
      <protection locked="0"/>
    </xf>
    <xf numFmtId="0" fontId="19" fillId="0" borderId="55" xfId="52" applyFont="1" applyBorder="1" applyAlignment="1">
      <alignment horizontal="left" vertical="center" wrapText="1"/>
      <protection locked="0"/>
    </xf>
    <xf numFmtId="2" fontId="19" fillId="0" borderId="55" xfId="52" applyNumberFormat="1" applyFont="1" applyBorder="1" applyAlignment="1">
      <alignment vertical="center"/>
      <protection locked="0"/>
    </xf>
    <xf numFmtId="0" fontId="24" fillId="0" borderId="0" xfId="52" applyFont="1" applyAlignment="1">
      <alignment vertical="center"/>
      <protection locked="0"/>
    </xf>
    <xf numFmtId="0" fontId="19" fillId="0" borderId="55" xfId="52" applyFont="1" applyBorder="1" applyAlignment="1">
      <alignment horizontal="left" wrapText="1"/>
      <protection locked="0"/>
    </xf>
    <xf numFmtId="2" fontId="27" fillId="0" borderId="0" xfId="52" applyNumberFormat="1" applyFont="1" applyAlignment="1">
      <protection locked="0"/>
    </xf>
    <xf numFmtId="0" fontId="27" fillId="0" borderId="0" xfId="52" applyFont="1" applyAlignment="1">
      <alignment horizontal="left" vertical="top"/>
      <protection locked="0"/>
    </xf>
    <xf numFmtId="2" fontId="27" fillId="0" borderId="0" xfId="52" applyNumberFormat="1" applyFont="1" applyAlignment="1">
      <alignment horizontal="right" vertical="center"/>
      <protection locked="0"/>
    </xf>
    <xf numFmtId="2" fontId="19" fillId="0" borderId="55" xfId="52" applyNumberFormat="1" applyFont="1" applyBorder="1" applyAlignment="1">
      <alignment horizontal="right"/>
      <protection locked="0"/>
    </xf>
    <xf numFmtId="2" fontId="19" fillId="0" borderId="55" xfId="52" applyNumberFormat="1" applyFont="1" applyBorder="1" applyAlignment="1">
      <alignment horizontal="right" vertical="center"/>
      <protection locked="0"/>
    </xf>
    <xf numFmtId="2" fontId="23" fillId="0" borderId="0" xfId="52" applyNumberFormat="1" applyFont="1" applyAlignment="1">
      <alignment horizontal="right" vertical="center"/>
      <protection locked="0"/>
    </xf>
    <xf numFmtId="0" fontId="19" fillId="0" borderId="55" xfId="52" applyFont="1" applyBorder="1" applyAlignment="1" applyProtection="1">
      <alignment horizontal="left" vertical="top" wrapText="1"/>
    </xf>
    <xf numFmtId="0" fontId="19" fillId="0" borderId="0" xfId="52" applyFont="1" applyAlignment="1">
      <alignment horizontal="left"/>
      <protection locked="0"/>
    </xf>
    <xf numFmtId="2" fontId="19" fillId="0" borderId="55" xfId="52" applyNumberFormat="1" applyFont="1" applyBorder="1" applyAlignment="1">
      <protection locked="0"/>
    </xf>
    <xf numFmtId="0" fontId="19" fillId="0" borderId="55" xfId="52" applyFont="1" applyBorder="1" applyAlignment="1">
      <alignment horizontal="left" vertical="center"/>
      <protection locked="0"/>
    </xf>
    <xf numFmtId="0" fontId="22" fillId="0" borderId="0" xfId="52" applyFont="1" applyAlignment="1">
      <alignment horizontal="left" vertical="top" wrapText="1"/>
      <protection locked="0"/>
    </xf>
    <xf numFmtId="0" fontId="22" fillId="0" borderId="0" xfId="52" applyFont="1" applyAlignment="1">
      <alignment horizontal="left" wrapText="1"/>
      <protection locked="0"/>
    </xf>
    <xf numFmtId="171" fontId="22" fillId="0" borderId="0" xfId="52" applyNumberFormat="1" applyFont="1" applyAlignment="1">
      <alignment horizontal="right" vertical="top"/>
      <protection locked="0"/>
    </xf>
    <xf numFmtId="0" fontId="22" fillId="0" borderId="0" xfId="52" applyFont="1" applyAlignment="1">
      <alignment horizontal="left" vertical="center"/>
      <protection locked="0"/>
    </xf>
    <xf numFmtId="0" fontId="28" fillId="0" borderId="48" xfId="52" applyFont="1" applyBorder="1" applyAlignment="1">
      <alignment horizontal="left" wrapText="1"/>
      <protection locked="0"/>
    </xf>
    <xf numFmtId="0" fontId="28" fillId="0" borderId="0" xfId="52" applyFont="1" applyAlignment="1">
      <alignment horizontal="left" wrapText="1"/>
      <protection locked="0"/>
    </xf>
    <xf numFmtId="0" fontId="28" fillId="0" borderId="57" xfId="52" applyFont="1" applyBorder="1" applyAlignment="1">
      <alignment horizontal="left" wrapText="1"/>
      <protection locked="0"/>
    </xf>
    <xf numFmtId="0" fontId="29" fillId="0" borderId="56" xfId="52" applyFont="1" applyBorder="1" applyAlignment="1">
      <alignment horizontal="left" wrapText="1"/>
      <protection locked="0"/>
    </xf>
    <xf numFmtId="0" fontId="1" fillId="0" borderId="5" xfId="27" quotePrefix="1" applyFont="1" applyBorder="1" applyAlignment="1">
      <alignment horizontal="left" vertical="center"/>
    </xf>
    <xf numFmtId="0" fontId="1" fillId="0" borderId="6" xfId="27" quotePrefix="1" applyFont="1" applyBorder="1" applyAlignment="1">
      <alignment horizontal="left" vertical="center"/>
    </xf>
    <xf numFmtId="0" fontId="21" fillId="0" borderId="55" xfId="52" applyFont="1" applyBorder="1" applyAlignment="1" applyProtection="1">
      <alignment horizontal="center" vertical="center"/>
    </xf>
    <xf numFmtId="0" fontId="29" fillId="0" borderId="0" xfId="52" applyFont="1" applyAlignment="1">
      <alignment horizontal="left" wrapText="1"/>
      <protection locked="0"/>
    </xf>
    <xf numFmtId="171" fontId="22" fillId="0" borderId="0" xfId="52" applyNumberFormat="1" applyFont="1" applyAlignment="1">
      <alignment horizontal="center" vertical="top"/>
      <protection locked="0"/>
    </xf>
  </cellXfs>
  <cellStyles count="53">
    <cellStyle name="1 000 Sk" xfId="1" xr:uid="{00000000-0005-0000-0000-000000000000}"/>
    <cellStyle name="1 000,-  Sk" xfId="2" xr:uid="{00000000-0005-0000-0000-000001000000}"/>
    <cellStyle name="1 000,- Kč" xfId="3" xr:uid="{00000000-0005-0000-0000-000002000000}"/>
    <cellStyle name="1 000,- Sk" xfId="4" xr:uid="{00000000-0005-0000-0000-000003000000}"/>
    <cellStyle name="1000 Sk_fakturuj99" xfId="5" xr:uid="{00000000-0005-0000-0000-000004000000}"/>
    <cellStyle name="20 % – Zvýraznění1" xfId="6" xr:uid="{00000000-0005-0000-0000-000005000000}"/>
    <cellStyle name="20 % – Zvýraznění2" xfId="7" xr:uid="{00000000-0005-0000-0000-000006000000}"/>
    <cellStyle name="20 % – Zvýraznění3" xfId="8" xr:uid="{00000000-0005-0000-0000-000007000000}"/>
    <cellStyle name="20 % – Zvýraznění4" xfId="9" xr:uid="{00000000-0005-0000-0000-000008000000}"/>
    <cellStyle name="20 % – Zvýraznění5" xfId="10" xr:uid="{00000000-0005-0000-0000-000009000000}"/>
    <cellStyle name="20 % – Zvýraznění6" xfId="11" xr:uid="{00000000-0005-0000-0000-00000A000000}"/>
    <cellStyle name="20 % - zvýraznenie1" xfId="34" builtinId="30" hidden="1"/>
    <cellStyle name="20 % - zvýraznenie2" xfId="37" builtinId="34" hidden="1"/>
    <cellStyle name="20 % - zvýraznenie3" xfId="40" builtinId="38" hidden="1"/>
    <cellStyle name="20 % - zvýraznenie4" xfId="43" builtinId="42" hidden="1"/>
    <cellStyle name="20 % - zvýraznenie5" xfId="46" builtinId="46" hidden="1"/>
    <cellStyle name="20 % - zvýraznenie6" xfId="49" builtinId="50" hidden="1"/>
    <cellStyle name="40 % – Zvýraznění1" xfId="12" xr:uid="{00000000-0005-0000-0000-000011000000}"/>
    <cellStyle name="40 % – Zvýraznění2" xfId="13" xr:uid="{00000000-0005-0000-0000-000012000000}"/>
    <cellStyle name="40 % – Zvýraznění3" xfId="14" xr:uid="{00000000-0005-0000-0000-000013000000}"/>
    <cellStyle name="40 % – Zvýraznění4" xfId="15" xr:uid="{00000000-0005-0000-0000-000014000000}"/>
    <cellStyle name="40 % – Zvýraznění5" xfId="16" xr:uid="{00000000-0005-0000-0000-000015000000}"/>
    <cellStyle name="40 % – Zvýraznění6" xfId="17" xr:uid="{00000000-0005-0000-0000-000016000000}"/>
    <cellStyle name="40 % - zvýraznenie1" xfId="35" builtinId="31" hidden="1"/>
    <cellStyle name="40 % - zvýraznenie2" xfId="38" builtinId="35" hidden="1"/>
    <cellStyle name="40 % - zvýraznenie3" xfId="41" builtinId="39" hidden="1"/>
    <cellStyle name="40 % - zvýraznenie4" xfId="44" builtinId="43" hidden="1"/>
    <cellStyle name="40 % - zvýraznenie5" xfId="47" builtinId="47" hidden="1"/>
    <cellStyle name="40 % - zvýraznenie6" xfId="50" builtinId="51" hidden="1"/>
    <cellStyle name="60 % – Zvýraznění1" xfId="18" xr:uid="{00000000-0005-0000-0000-00001D000000}"/>
    <cellStyle name="60 % – Zvýraznění2" xfId="19" xr:uid="{00000000-0005-0000-0000-00001E000000}"/>
    <cellStyle name="60 % – Zvýraznění3" xfId="20" xr:uid="{00000000-0005-0000-0000-00001F000000}"/>
    <cellStyle name="60 % – Zvýraznění4" xfId="21" xr:uid="{00000000-0005-0000-0000-000020000000}"/>
    <cellStyle name="60 % – Zvýraznění5" xfId="22" xr:uid="{00000000-0005-0000-0000-000021000000}"/>
    <cellStyle name="60 % – Zvýraznění6" xfId="23" xr:uid="{00000000-0005-0000-0000-000022000000}"/>
    <cellStyle name="60 % - zvýraznenie1" xfId="36" builtinId="32" hidden="1"/>
    <cellStyle name="60 % - zvýraznenie2" xfId="39" builtinId="36" hidden="1"/>
    <cellStyle name="60 % - zvýraznenie3" xfId="42" builtinId="40" hidden="1"/>
    <cellStyle name="60 % - zvýraznenie4" xfId="45" builtinId="44" hidden="1"/>
    <cellStyle name="60 % - zvýraznenie5" xfId="48" builtinId="48" hidden="1"/>
    <cellStyle name="60 % - zvýraznenie6" xfId="51" builtinId="52" hidden="1"/>
    <cellStyle name="Celkem" xfId="24" xr:uid="{00000000-0005-0000-0000-000029000000}"/>
    <cellStyle name="data" xfId="25" xr:uid="{00000000-0005-0000-0000-00002A000000}"/>
    <cellStyle name="Název" xfId="26" xr:uid="{00000000-0005-0000-0000-00002B000000}"/>
    <cellStyle name="Názov" xfId="31" builtinId="15" hidden="1"/>
    <cellStyle name="Normálna" xfId="0" builtinId="0"/>
    <cellStyle name="Normálna 2" xfId="52" xr:uid="{00000000-0005-0000-0000-00002D000000}"/>
    <cellStyle name="normálne_KLs" xfId="27" xr:uid="{00000000-0005-0000-0000-00002E000000}"/>
    <cellStyle name="Spolu" xfId="33" builtinId="25" hidden="1"/>
    <cellStyle name="TEXT" xfId="28" xr:uid="{00000000-0005-0000-0000-000030000000}"/>
    <cellStyle name="Text upozornění" xfId="29" xr:uid="{00000000-0005-0000-0000-000031000000}"/>
    <cellStyle name="Text upozornenia" xfId="32" builtinId="11" hidden="1"/>
    <cellStyle name="TEXT1" xfId="30" xr:uid="{00000000-0005-0000-0000-00003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29"/>
  <sheetViews>
    <sheetView showGridLines="0" showZeros="0" tabSelected="1" zoomScale="115" zoomScaleNormal="115" workbookViewId="0"/>
  </sheetViews>
  <sheetFormatPr defaultRowHeight="12.75"/>
  <cols>
    <col min="1" max="1" width="0.7109375" style="58" customWidth="1"/>
    <col min="2" max="2" width="3.7109375" style="58" customWidth="1"/>
    <col min="3" max="3" width="6.85546875" style="58" customWidth="1"/>
    <col min="4" max="4" width="14" style="58" customWidth="1"/>
    <col min="5" max="5" width="16.28515625" style="58" customWidth="1"/>
    <col min="6" max="6" width="14" style="58" customWidth="1"/>
    <col min="7" max="7" width="3.85546875" style="58" customWidth="1"/>
    <col min="8" max="8" width="22.7109375" style="58" customWidth="1"/>
    <col min="9" max="9" width="14" style="58" customWidth="1"/>
    <col min="10" max="10" width="4.28515625" style="58" customWidth="1"/>
    <col min="11" max="11" width="19.7109375" style="58" customWidth="1"/>
    <col min="12" max="12" width="9.7109375" style="58" customWidth="1"/>
    <col min="13" max="13" width="14" style="58" customWidth="1"/>
    <col min="14" max="14" width="0.7109375" style="58" customWidth="1"/>
    <col min="15" max="15" width="1.42578125" style="58" customWidth="1"/>
    <col min="16" max="23" width="9.140625" style="58"/>
    <col min="24" max="25" width="5.7109375" style="58" customWidth="1"/>
    <col min="26" max="26" width="6.5703125" style="58" customWidth="1"/>
    <col min="27" max="27" width="21.42578125" style="58" customWidth="1"/>
    <col min="28" max="28" width="4.28515625" style="58" customWidth="1"/>
    <col min="29" max="29" width="8.28515625" style="58" customWidth="1"/>
    <col min="30" max="30" width="8.7109375" style="58" customWidth="1"/>
    <col min="31" max="16384" width="9.140625" style="58"/>
  </cols>
  <sheetData>
    <row r="1" spans="2:30" ht="28.5" customHeight="1" thickBot="1">
      <c r="B1" s="48"/>
      <c r="C1" s="48"/>
      <c r="D1" s="48"/>
      <c r="E1" s="48"/>
      <c r="F1" s="48"/>
      <c r="G1" s="48"/>
      <c r="H1" s="8" t="str">
        <f>CONCATENATE(AA2," ",AB2," ",AC2," ",AD2)</f>
        <v xml:space="preserve">Krycí list rozpočtu v EUR  </v>
      </c>
      <c r="I1" s="48"/>
      <c r="J1" s="48"/>
      <c r="K1" s="48"/>
      <c r="L1" s="48"/>
      <c r="M1" s="48"/>
      <c r="Z1" s="86" t="s">
        <v>1</v>
      </c>
      <c r="AA1" s="86" t="s">
        <v>2</v>
      </c>
      <c r="AB1" s="86" t="s">
        <v>3</v>
      </c>
      <c r="AC1" s="86" t="s">
        <v>4</v>
      </c>
      <c r="AD1" s="86" t="s">
        <v>5</v>
      </c>
    </row>
    <row r="2" spans="2:30" ht="18" customHeight="1" thickTop="1">
      <c r="B2" s="9" t="s">
        <v>239</v>
      </c>
      <c r="C2" s="10"/>
      <c r="D2" s="10"/>
      <c r="E2" s="10"/>
      <c r="F2" s="10"/>
      <c r="G2" s="10" t="s">
        <v>242</v>
      </c>
      <c r="H2" s="10"/>
      <c r="I2" s="10"/>
      <c r="J2" s="10" t="s">
        <v>6</v>
      </c>
      <c r="K2" s="10"/>
      <c r="L2" s="10"/>
      <c r="M2" s="12"/>
      <c r="Z2" s="86" t="s">
        <v>7</v>
      </c>
      <c r="AA2" s="88" t="s">
        <v>8</v>
      </c>
      <c r="AB2" s="88" t="s">
        <v>9</v>
      </c>
      <c r="AC2" s="88"/>
      <c r="AD2" s="87"/>
    </row>
    <row r="3" spans="2:30" ht="18" customHeight="1">
      <c r="B3" s="13" t="s">
        <v>0</v>
      </c>
      <c r="C3" s="14"/>
      <c r="D3" s="14"/>
      <c r="E3" s="14"/>
      <c r="F3" s="14"/>
      <c r="G3" s="14" t="s">
        <v>71</v>
      </c>
      <c r="H3" s="14"/>
      <c r="I3" s="14"/>
      <c r="J3" s="14" t="s">
        <v>159</v>
      </c>
      <c r="K3" s="14"/>
      <c r="L3" s="14"/>
      <c r="M3" s="15"/>
      <c r="Z3" s="86" t="s">
        <v>10</v>
      </c>
      <c r="AA3" s="88" t="s">
        <v>11</v>
      </c>
      <c r="AB3" s="88" t="s">
        <v>9</v>
      </c>
      <c r="AC3" s="88" t="s">
        <v>12</v>
      </c>
      <c r="AD3" s="87" t="s">
        <v>13</v>
      </c>
    </row>
    <row r="4" spans="2:30" ht="18" customHeight="1" thickBot="1">
      <c r="B4" s="16" t="s">
        <v>0</v>
      </c>
      <c r="C4" s="17"/>
      <c r="D4" s="17"/>
      <c r="E4" s="17"/>
      <c r="F4" s="17"/>
      <c r="G4" s="18"/>
      <c r="H4" s="17"/>
      <c r="I4" s="17"/>
      <c r="J4" s="18" t="s">
        <v>14</v>
      </c>
      <c r="K4" s="17"/>
      <c r="L4" s="17" t="s">
        <v>15</v>
      </c>
      <c r="M4" s="19"/>
      <c r="Z4" s="86" t="s">
        <v>16</v>
      </c>
      <c r="AA4" s="88" t="s">
        <v>17</v>
      </c>
      <c r="AB4" s="88" t="s">
        <v>9</v>
      </c>
      <c r="AC4" s="88"/>
      <c r="AD4" s="87"/>
    </row>
    <row r="5" spans="2:30" ht="18" customHeight="1" thickTop="1">
      <c r="B5" s="9" t="s">
        <v>240</v>
      </c>
      <c r="C5" s="10"/>
      <c r="D5" s="10"/>
      <c r="E5" s="10"/>
      <c r="F5" s="10"/>
      <c r="G5" s="64" t="s">
        <v>72</v>
      </c>
      <c r="H5" s="10"/>
      <c r="I5" s="10"/>
      <c r="J5" s="10" t="s">
        <v>18</v>
      </c>
      <c r="K5" s="151" t="s">
        <v>241</v>
      </c>
      <c r="L5" s="10" t="s">
        <v>19</v>
      </c>
      <c r="M5" s="152">
        <v>2020910859</v>
      </c>
      <c r="Z5" s="86" t="s">
        <v>20</v>
      </c>
      <c r="AA5" s="88" t="s">
        <v>11</v>
      </c>
      <c r="AB5" s="88" t="s">
        <v>9</v>
      </c>
      <c r="AC5" s="88" t="s">
        <v>12</v>
      </c>
      <c r="AD5" s="87" t="s">
        <v>13</v>
      </c>
    </row>
    <row r="6" spans="2:30" ht="18" customHeight="1">
      <c r="B6" s="13" t="s">
        <v>21</v>
      </c>
      <c r="C6" s="14"/>
      <c r="D6" s="14"/>
      <c r="E6" s="14"/>
      <c r="F6" s="14"/>
      <c r="G6" s="65" t="s">
        <v>72</v>
      </c>
      <c r="H6" s="14"/>
      <c r="I6" s="14"/>
      <c r="J6" s="14" t="s">
        <v>18</v>
      </c>
      <c r="K6" s="14"/>
      <c r="L6" s="14" t="s">
        <v>19</v>
      </c>
      <c r="M6" s="15"/>
    </row>
    <row r="7" spans="2:30" ht="18" customHeight="1" thickBot="1">
      <c r="B7" s="16" t="s">
        <v>211</v>
      </c>
      <c r="C7" s="17"/>
      <c r="D7" s="17"/>
      <c r="E7" s="17"/>
      <c r="F7" s="17"/>
      <c r="G7" s="66"/>
      <c r="H7" s="17"/>
      <c r="I7" s="17"/>
      <c r="J7" s="17" t="s">
        <v>18</v>
      </c>
      <c r="K7" s="17"/>
      <c r="L7" s="17" t="s">
        <v>19</v>
      </c>
      <c r="M7" s="19"/>
    </row>
    <row r="8" spans="2:30" ht="18" customHeight="1" thickTop="1">
      <c r="B8" s="67"/>
      <c r="C8" s="71"/>
      <c r="D8" s="72"/>
      <c r="E8" s="74"/>
      <c r="F8" s="76">
        <f>IF(B8&lt;&gt;0,ROUND($M$26/B8,0),0)</f>
        <v>0</v>
      </c>
      <c r="G8" s="64"/>
      <c r="H8" s="71"/>
      <c r="I8" s="76">
        <f>IF(G8&lt;&gt;0,ROUND($M$26/G8,0),0)</f>
        <v>0</v>
      </c>
      <c r="J8" s="11"/>
      <c r="K8" s="71"/>
      <c r="L8" s="74"/>
      <c r="M8" s="78">
        <f>IF(J8&lt;&gt;0,ROUND($M$26/J8,0),0)</f>
        <v>0</v>
      </c>
    </row>
    <row r="9" spans="2:30" ht="18" customHeight="1" thickBot="1">
      <c r="B9" s="68"/>
      <c r="C9" s="69"/>
      <c r="D9" s="73"/>
      <c r="E9" s="75"/>
      <c r="F9" s="77">
        <f>IF(B9&lt;&gt;0,ROUND($M$26/B9,0),0)</f>
        <v>0</v>
      </c>
      <c r="G9" s="70"/>
      <c r="H9" s="69"/>
      <c r="I9" s="77">
        <f>IF(G9&lt;&gt;0,ROUND($M$26/G9,0),0)</f>
        <v>0</v>
      </c>
      <c r="J9" s="70"/>
      <c r="K9" s="69"/>
      <c r="L9" s="75"/>
      <c r="M9" s="79">
        <f>IF(J9&lt;&gt;0,ROUND($M$26/J9,0),0)</f>
        <v>0</v>
      </c>
    </row>
    <row r="10" spans="2:30" ht="18" customHeight="1" thickTop="1">
      <c r="B10" s="59" t="s">
        <v>22</v>
      </c>
      <c r="C10" s="21" t="s">
        <v>23</v>
      </c>
      <c r="D10" s="22" t="s">
        <v>24</v>
      </c>
      <c r="E10" s="22" t="s">
        <v>25</v>
      </c>
      <c r="F10" s="23" t="s">
        <v>26</v>
      </c>
      <c r="G10" s="59" t="s">
        <v>27</v>
      </c>
      <c r="H10" s="24" t="s">
        <v>28</v>
      </c>
      <c r="I10" s="25"/>
      <c r="J10" s="59" t="s">
        <v>29</v>
      </c>
      <c r="K10" s="24" t="s">
        <v>30</v>
      </c>
      <c r="L10" s="26"/>
      <c r="M10" s="25"/>
    </row>
    <row r="11" spans="2:30" ht="18" customHeight="1">
      <c r="B11" s="27">
        <v>1</v>
      </c>
      <c r="C11" s="28" t="s">
        <v>31</v>
      </c>
      <c r="D11" s="93"/>
      <c r="E11" s="93"/>
      <c r="F11" s="94">
        <f>D11+E11</f>
        <v>0</v>
      </c>
      <c r="G11" s="27">
        <v>6</v>
      </c>
      <c r="H11" s="28" t="s">
        <v>73</v>
      </c>
      <c r="I11" s="94">
        <v>0</v>
      </c>
      <c r="J11" s="27">
        <v>11</v>
      </c>
      <c r="K11" s="29" t="s">
        <v>76</v>
      </c>
      <c r="L11" s="30">
        <v>0</v>
      </c>
      <c r="M11" s="94">
        <v>0</v>
      </c>
    </row>
    <row r="12" spans="2:30" ht="18" customHeight="1">
      <c r="B12" s="31">
        <v>2</v>
      </c>
      <c r="C12" s="32" t="s">
        <v>32</v>
      </c>
      <c r="D12" s="95"/>
      <c r="E12" s="95"/>
      <c r="F12" s="94">
        <f>D12+E12</f>
        <v>0</v>
      </c>
      <c r="G12" s="31">
        <v>7</v>
      </c>
      <c r="H12" s="32" t="s">
        <v>74</v>
      </c>
      <c r="I12" s="96">
        <v>0</v>
      </c>
      <c r="J12" s="31">
        <v>12</v>
      </c>
      <c r="K12" s="33" t="s">
        <v>77</v>
      </c>
      <c r="L12" s="34">
        <v>0</v>
      </c>
      <c r="M12" s="96">
        <v>0</v>
      </c>
    </row>
    <row r="13" spans="2:30" ht="18" customHeight="1">
      <c r="B13" s="31">
        <v>3</v>
      </c>
      <c r="C13" s="32" t="s">
        <v>33</v>
      </c>
      <c r="D13" s="95"/>
      <c r="E13" s="95"/>
      <c r="F13" s="94">
        <f>D13+E13</f>
        <v>0</v>
      </c>
      <c r="G13" s="31">
        <v>8</v>
      </c>
      <c r="H13" s="32" t="s">
        <v>75</v>
      </c>
      <c r="I13" s="96">
        <v>0</v>
      </c>
      <c r="J13" s="31">
        <v>13</v>
      </c>
      <c r="K13" s="33" t="s">
        <v>78</v>
      </c>
      <c r="L13" s="34">
        <v>0</v>
      </c>
      <c r="M13" s="96">
        <v>0</v>
      </c>
    </row>
    <row r="14" spans="2:30" ht="18" customHeight="1" thickBot="1">
      <c r="B14" s="31">
        <v>4</v>
      </c>
      <c r="C14" s="32" t="s">
        <v>34</v>
      </c>
      <c r="D14" s="95"/>
      <c r="E14" s="95"/>
      <c r="F14" s="97"/>
      <c r="G14" s="31">
        <v>9</v>
      </c>
      <c r="H14" s="32" t="s">
        <v>0</v>
      </c>
      <c r="I14" s="96">
        <v>0</v>
      </c>
      <c r="J14" s="31">
        <v>14</v>
      </c>
      <c r="K14" s="33" t="s">
        <v>0</v>
      </c>
      <c r="L14" s="34">
        <v>0</v>
      </c>
      <c r="M14" s="96">
        <v>0</v>
      </c>
    </row>
    <row r="15" spans="2:30" ht="18" customHeight="1" thickBot="1">
      <c r="B15" s="35">
        <v>5</v>
      </c>
      <c r="C15" s="36" t="s">
        <v>35</v>
      </c>
      <c r="D15" s="98">
        <f>SUM(D11:D14)</f>
        <v>0</v>
      </c>
      <c r="E15" s="99">
        <f>SUM(E11:E14)</f>
        <v>0</v>
      </c>
      <c r="F15" s="100">
        <f>SUM(F11:F14)</f>
        <v>0</v>
      </c>
      <c r="G15" s="37">
        <v>10</v>
      </c>
      <c r="H15" s="38" t="s">
        <v>36</v>
      </c>
      <c r="I15" s="100">
        <f>SUM(I11:I14)</f>
        <v>0</v>
      </c>
      <c r="J15" s="35">
        <v>15</v>
      </c>
      <c r="K15" s="39"/>
      <c r="L15" s="40" t="s">
        <v>37</v>
      </c>
      <c r="M15" s="100">
        <f>SUM(M11:M14)</f>
        <v>0</v>
      </c>
    </row>
    <row r="16" spans="2:30" ht="18" customHeight="1" thickTop="1">
      <c r="B16" s="41" t="s">
        <v>38</v>
      </c>
      <c r="C16" s="42"/>
      <c r="D16" s="42"/>
      <c r="E16" s="42"/>
      <c r="F16" s="43"/>
      <c r="G16" s="41" t="s">
        <v>39</v>
      </c>
      <c r="H16" s="42"/>
      <c r="I16" s="44"/>
      <c r="J16" s="59" t="s">
        <v>40</v>
      </c>
      <c r="K16" s="24" t="s">
        <v>41</v>
      </c>
      <c r="L16" s="26"/>
      <c r="M16" s="60"/>
    </row>
    <row r="17" spans="2:13" ht="18" customHeight="1">
      <c r="B17" s="45"/>
      <c r="C17" s="46" t="s">
        <v>42</v>
      </c>
      <c r="D17" s="106">
        <v>43369</v>
      </c>
      <c r="E17" s="46" t="s">
        <v>43</v>
      </c>
      <c r="F17" s="47"/>
      <c r="G17" s="45"/>
      <c r="H17" s="48"/>
      <c r="I17" s="49"/>
      <c r="J17" s="31">
        <v>16</v>
      </c>
      <c r="K17" s="33" t="s">
        <v>44</v>
      </c>
      <c r="L17" s="50"/>
      <c r="M17" s="96">
        <v>0</v>
      </c>
    </row>
    <row r="18" spans="2:13" ht="18" customHeight="1">
      <c r="B18" s="51"/>
      <c r="C18" s="48" t="s">
        <v>45</v>
      </c>
      <c r="D18" s="48"/>
      <c r="E18" s="48"/>
      <c r="F18" s="52"/>
      <c r="G18" s="51"/>
      <c r="H18" s="48" t="s">
        <v>42</v>
      </c>
      <c r="I18" s="49"/>
      <c r="J18" s="31">
        <v>17</v>
      </c>
      <c r="K18" s="33" t="s">
        <v>79</v>
      </c>
      <c r="L18" s="50"/>
      <c r="M18" s="96">
        <v>0</v>
      </c>
    </row>
    <row r="19" spans="2:13" ht="18" customHeight="1">
      <c r="B19" s="51"/>
      <c r="C19" s="48"/>
      <c r="D19" s="48"/>
      <c r="E19" s="48"/>
      <c r="F19" s="52"/>
      <c r="G19" s="51"/>
      <c r="H19" s="53"/>
      <c r="I19" s="49"/>
      <c r="J19" s="31">
        <v>18</v>
      </c>
      <c r="K19" s="33" t="s">
        <v>80</v>
      </c>
      <c r="L19" s="50"/>
      <c r="M19" s="96">
        <v>0</v>
      </c>
    </row>
    <row r="20" spans="2:13" ht="18" customHeight="1" thickBot="1">
      <c r="B20" s="51"/>
      <c r="C20" s="48"/>
      <c r="D20" s="48"/>
      <c r="E20" s="48"/>
      <c r="F20" s="52"/>
      <c r="G20" s="51"/>
      <c r="H20" s="46" t="s">
        <v>43</v>
      </c>
      <c r="I20" s="49"/>
      <c r="J20" s="31">
        <v>19</v>
      </c>
      <c r="K20" s="33" t="s">
        <v>0</v>
      </c>
      <c r="L20" s="50"/>
      <c r="M20" s="96">
        <v>0</v>
      </c>
    </row>
    <row r="21" spans="2:13" ht="18" customHeight="1" thickBot="1">
      <c r="B21" s="45"/>
      <c r="C21" s="48"/>
      <c r="D21" s="48"/>
      <c r="E21" s="48"/>
      <c r="F21" s="48"/>
      <c r="G21" s="45"/>
      <c r="H21" s="48" t="s">
        <v>45</v>
      </c>
      <c r="I21" s="49"/>
      <c r="J21" s="35">
        <v>20</v>
      </c>
      <c r="K21" s="39"/>
      <c r="L21" s="40" t="s">
        <v>46</v>
      </c>
      <c r="M21" s="100">
        <f>SUM(M17:M20)</f>
        <v>0</v>
      </c>
    </row>
    <row r="22" spans="2:13" ht="18" customHeight="1" thickTop="1">
      <c r="B22" s="41" t="s">
        <v>47</v>
      </c>
      <c r="C22" s="42"/>
      <c r="D22" s="42"/>
      <c r="E22" s="42"/>
      <c r="F22" s="43"/>
      <c r="G22" s="45"/>
      <c r="H22" s="48"/>
      <c r="I22" s="49"/>
      <c r="J22" s="59" t="s">
        <v>48</v>
      </c>
      <c r="K22" s="24" t="s">
        <v>49</v>
      </c>
      <c r="L22" s="26"/>
      <c r="M22" s="60"/>
    </row>
    <row r="23" spans="2:13" ht="18" customHeight="1">
      <c r="B23" s="45"/>
      <c r="C23" s="46" t="s">
        <v>42</v>
      </c>
      <c r="D23" s="46"/>
      <c r="E23" s="46" t="s">
        <v>43</v>
      </c>
      <c r="F23" s="47"/>
      <c r="G23" s="45"/>
      <c r="H23" s="48"/>
      <c r="I23" s="49"/>
      <c r="J23" s="27">
        <v>21</v>
      </c>
      <c r="K23" s="29"/>
      <c r="L23" s="54" t="s">
        <v>50</v>
      </c>
      <c r="M23" s="94">
        <f>ROUND(F15,2)+I15+M15+M21</f>
        <v>0</v>
      </c>
    </row>
    <row r="24" spans="2:13" ht="18" customHeight="1">
      <c r="B24" s="51"/>
      <c r="C24" s="48" t="s">
        <v>45</v>
      </c>
      <c r="D24" s="48"/>
      <c r="E24" s="48"/>
      <c r="F24" s="52"/>
      <c r="G24" s="45"/>
      <c r="H24" s="48"/>
      <c r="I24" s="49"/>
      <c r="J24" s="31">
        <v>22</v>
      </c>
      <c r="K24" s="33" t="s">
        <v>81</v>
      </c>
      <c r="L24" s="101">
        <f>M23-L25</f>
        <v>0</v>
      </c>
      <c r="M24" s="96">
        <f>ROUND((L24*20)/100,2)</f>
        <v>0</v>
      </c>
    </row>
    <row r="25" spans="2:13" ht="18" customHeight="1" thickBot="1">
      <c r="B25" s="51"/>
      <c r="C25" s="48"/>
      <c r="D25" s="48"/>
      <c r="E25" s="48"/>
      <c r="F25" s="52"/>
      <c r="G25" s="45"/>
      <c r="H25" s="48"/>
      <c r="I25" s="49"/>
      <c r="J25" s="31">
        <v>23</v>
      </c>
      <c r="K25" s="33" t="s">
        <v>82</v>
      </c>
      <c r="L25" s="101">
        <v>0</v>
      </c>
      <c r="M25" s="96">
        <f>ROUND((L25*0)/100,1)</f>
        <v>0</v>
      </c>
    </row>
    <row r="26" spans="2:13" ht="18" customHeight="1" thickBot="1">
      <c r="B26" s="51"/>
      <c r="C26" s="48"/>
      <c r="D26" s="48"/>
      <c r="E26" s="48"/>
      <c r="F26" s="52"/>
      <c r="G26" s="45"/>
      <c r="H26" s="48"/>
      <c r="I26" s="49"/>
      <c r="J26" s="35">
        <v>24</v>
      </c>
      <c r="K26" s="39"/>
      <c r="L26" s="40" t="s">
        <v>51</v>
      </c>
      <c r="M26" s="100">
        <f>M23+M24+M25</f>
        <v>0</v>
      </c>
    </row>
    <row r="27" spans="2:13" ht="17.100000000000001" customHeight="1" thickTop="1" thickBot="1">
      <c r="B27" s="55"/>
      <c r="C27" s="56"/>
      <c r="D27" s="56"/>
      <c r="E27" s="56"/>
      <c r="F27" s="56"/>
      <c r="G27" s="55"/>
      <c r="H27" s="56"/>
      <c r="I27" s="57"/>
      <c r="J27" s="61" t="s">
        <v>52</v>
      </c>
      <c r="K27" s="62" t="s">
        <v>83</v>
      </c>
      <c r="L27" s="20"/>
      <c r="M27" s="63">
        <v>0</v>
      </c>
    </row>
    <row r="28" spans="2:13" ht="14.25" customHeight="1" thickTop="1"/>
    <row r="29" spans="2:13" ht="2.25" customHeight="1"/>
  </sheetData>
  <printOptions horizontalCentered="1" verticalCentered="1"/>
  <pageMargins left="0.25" right="0.39" top="0.35433070866141736" bottom="0.43307086614173229" header="0.31496062992125984" footer="0.3543307086614173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89"/>
  <sheetViews>
    <sheetView showGridLines="0" zoomScale="115" zoomScaleNormal="115" workbookViewId="0"/>
  </sheetViews>
  <sheetFormatPr defaultColWidth="9" defaultRowHeight="12" customHeight="1"/>
  <cols>
    <col min="1" max="1" width="5.140625" style="107" customWidth="1"/>
    <col min="2" max="2" width="72.140625" style="143" customWidth="1"/>
    <col min="3" max="3" width="4.7109375" style="144" bestFit="1" customWidth="1"/>
    <col min="4" max="4" width="11.42578125" style="145" bestFit="1" customWidth="1"/>
    <col min="5" max="5" width="9.7109375" style="145" bestFit="1" customWidth="1"/>
    <col min="6" max="6" width="14.7109375" style="145" bestFit="1" customWidth="1"/>
    <col min="7" max="7" width="9.5703125" style="145" bestFit="1" customWidth="1"/>
    <col min="8" max="8" width="18.28515625" style="145" bestFit="1" customWidth="1"/>
    <col min="9" max="257" width="9" style="107"/>
    <col min="258" max="258" width="72.140625" style="107" customWidth="1"/>
    <col min="259" max="259" width="4.7109375" style="107" bestFit="1" customWidth="1"/>
    <col min="260" max="260" width="11.42578125" style="107" bestFit="1" customWidth="1"/>
    <col min="261" max="261" width="9.7109375" style="107" bestFit="1" customWidth="1"/>
    <col min="262" max="262" width="14.7109375" style="107" bestFit="1" customWidth="1"/>
    <col min="263" max="263" width="9.5703125" style="107" bestFit="1" customWidth="1"/>
    <col min="264" max="264" width="18.28515625" style="107" bestFit="1" customWidth="1"/>
    <col min="265" max="513" width="9" style="107"/>
    <col min="514" max="514" width="72.140625" style="107" customWidth="1"/>
    <col min="515" max="515" width="4.7109375" style="107" bestFit="1" customWidth="1"/>
    <col min="516" max="516" width="11.42578125" style="107" bestFit="1" customWidth="1"/>
    <col min="517" max="517" width="9.7109375" style="107" bestFit="1" customWidth="1"/>
    <col min="518" max="518" width="14.7109375" style="107" bestFit="1" customWidth="1"/>
    <col min="519" max="519" width="9.5703125" style="107" bestFit="1" customWidth="1"/>
    <col min="520" max="520" width="18.28515625" style="107" bestFit="1" customWidth="1"/>
    <col min="521" max="769" width="9" style="107"/>
    <col min="770" max="770" width="72.140625" style="107" customWidth="1"/>
    <col min="771" max="771" width="4.7109375" style="107" bestFit="1" customWidth="1"/>
    <col min="772" max="772" width="11.42578125" style="107" bestFit="1" customWidth="1"/>
    <col min="773" max="773" width="9.7109375" style="107" bestFit="1" customWidth="1"/>
    <col min="774" max="774" width="14.7109375" style="107" bestFit="1" customWidth="1"/>
    <col min="775" max="775" width="9.5703125" style="107" bestFit="1" customWidth="1"/>
    <col min="776" max="776" width="18.28515625" style="107" bestFit="1" customWidth="1"/>
    <col min="777" max="1025" width="9" style="107"/>
    <col min="1026" max="1026" width="72.140625" style="107" customWidth="1"/>
    <col min="1027" max="1027" width="4.7109375" style="107" bestFit="1" customWidth="1"/>
    <col min="1028" max="1028" width="11.42578125" style="107" bestFit="1" customWidth="1"/>
    <col min="1029" max="1029" width="9.7109375" style="107" bestFit="1" customWidth="1"/>
    <col min="1030" max="1030" width="14.7109375" style="107" bestFit="1" customWidth="1"/>
    <col min="1031" max="1031" width="9.5703125" style="107" bestFit="1" customWidth="1"/>
    <col min="1032" max="1032" width="18.28515625" style="107" bestFit="1" customWidth="1"/>
    <col min="1033" max="1281" width="9" style="107"/>
    <col min="1282" max="1282" width="72.140625" style="107" customWidth="1"/>
    <col min="1283" max="1283" width="4.7109375" style="107" bestFit="1" customWidth="1"/>
    <col min="1284" max="1284" width="11.42578125" style="107" bestFit="1" customWidth="1"/>
    <col min="1285" max="1285" width="9.7109375" style="107" bestFit="1" customWidth="1"/>
    <col min="1286" max="1286" width="14.7109375" style="107" bestFit="1" customWidth="1"/>
    <col min="1287" max="1287" width="9.5703125" style="107" bestFit="1" customWidth="1"/>
    <col min="1288" max="1288" width="18.28515625" style="107" bestFit="1" customWidth="1"/>
    <col min="1289" max="1537" width="9" style="107"/>
    <col min="1538" max="1538" width="72.140625" style="107" customWidth="1"/>
    <col min="1539" max="1539" width="4.7109375" style="107" bestFit="1" customWidth="1"/>
    <col min="1540" max="1540" width="11.42578125" style="107" bestFit="1" customWidth="1"/>
    <col min="1541" max="1541" width="9.7109375" style="107" bestFit="1" customWidth="1"/>
    <col min="1542" max="1542" width="14.7109375" style="107" bestFit="1" customWidth="1"/>
    <col min="1543" max="1543" width="9.5703125" style="107" bestFit="1" customWidth="1"/>
    <col min="1544" max="1544" width="18.28515625" style="107" bestFit="1" customWidth="1"/>
    <col min="1545" max="1793" width="9" style="107"/>
    <col min="1794" max="1794" width="72.140625" style="107" customWidth="1"/>
    <col min="1795" max="1795" width="4.7109375" style="107" bestFit="1" customWidth="1"/>
    <col min="1796" max="1796" width="11.42578125" style="107" bestFit="1" customWidth="1"/>
    <col min="1797" max="1797" width="9.7109375" style="107" bestFit="1" customWidth="1"/>
    <col min="1798" max="1798" width="14.7109375" style="107" bestFit="1" customWidth="1"/>
    <col min="1799" max="1799" width="9.5703125" style="107" bestFit="1" customWidth="1"/>
    <col min="1800" max="1800" width="18.28515625" style="107" bestFit="1" customWidth="1"/>
    <col min="1801" max="2049" width="9" style="107"/>
    <col min="2050" max="2050" width="72.140625" style="107" customWidth="1"/>
    <col min="2051" max="2051" width="4.7109375" style="107" bestFit="1" customWidth="1"/>
    <col min="2052" max="2052" width="11.42578125" style="107" bestFit="1" customWidth="1"/>
    <col min="2053" max="2053" width="9.7109375" style="107" bestFit="1" customWidth="1"/>
    <col min="2054" max="2054" width="14.7109375" style="107" bestFit="1" customWidth="1"/>
    <col min="2055" max="2055" width="9.5703125" style="107" bestFit="1" customWidth="1"/>
    <col min="2056" max="2056" width="18.28515625" style="107" bestFit="1" customWidth="1"/>
    <col min="2057" max="2305" width="9" style="107"/>
    <col min="2306" max="2306" width="72.140625" style="107" customWidth="1"/>
    <col min="2307" max="2307" width="4.7109375" style="107" bestFit="1" customWidth="1"/>
    <col min="2308" max="2308" width="11.42578125" style="107" bestFit="1" customWidth="1"/>
    <col min="2309" max="2309" width="9.7109375" style="107" bestFit="1" customWidth="1"/>
    <col min="2310" max="2310" width="14.7109375" style="107" bestFit="1" customWidth="1"/>
    <col min="2311" max="2311" width="9.5703125" style="107" bestFit="1" customWidth="1"/>
    <col min="2312" max="2312" width="18.28515625" style="107" bestFit="1" customWidth="1"/>
    <col min="2313" max="2561" width="9" style="107"/>
    <col min="2562" max="2562" width="72.140625" style="107" customWidth="1"/>
    <col min="2563" max="2563" width="4.7109375" style="107" bestFit="1" customWidth="1"/>
    <col min="2564" max="2564" width="11.42578125" style="107" bestFit="1" customWidth="1"/>
    <col min="2565" max="2565" width="9.7109375" style="107" bestFit="1" customWidth="1"/>
    <col min="2566" max="2566" width="14.7109375" style="107" bestFit="1" customWidth="1"/>
    <col min="2567" max="2567" width="9.5703125" style="107" bestFit="1" customWidth="1"/>
    <col min="2568" max="2568" width="18.28515625" style="107" bestFit="1" customWidth="1"/>
    <col min="2569" max="2817" width="9" style="107"/>
    <col min="2818" max="2818" width="72.140625" style="107" customWidth="1"/>
    <col min="2819" max="2819" width="4.7109375" style="107" bestFit="1" customWidth="1"/>
    <col min="2820" max="2820" width="11.42578125" style="107" bestFit="1" customWidth="1"/>
    <col min="2821" max="2821" width="9.7109375" style="107" bestFit="1" customWidth="1"/>
    <col min="2822" max="2822" width="14.7109375" style="107" bestFit="1" customWidth="1"/>
    <col min="2823" max="2823" width="9.5703125" style="107" bestFit="1" customWidth="1"/>
    <col min="2824" max="2824" width="18.28515625" style="107" bestFit="1" customWidth="1"/>
    <col min="2825" max="3073" width="9" style="107"/>
    <col min="3074" max="3074" width="72.140625" style="107" customWidth="1"/>
    <col min="3075" max="3075" width="4.7109375" style="107" bestFit="1" customWidth="1"/>
    <col min="3076" max="3076" width="11.42578125" style="107" bestFit="1" customWidth="1"/>
    <col min="3077" max="3077" width="9.7109375" style="107" bestFit="1" customWidth="1"/>
    <col min="3078" max="3078" width="14.7109375" style="107" bestFit="1" customWidth="1"/>
    <col min="3079" max="3079" width="9.5703125" style="107" bestFit="1" customWidth="1"/>
    <col min="3080" max="3080" width="18.28515625" style="107" bestFit="1" customWidth="1"/>
    <col min="3081" max="3329" width="9" style="107"/>
    <col min="3330" max="3330" width="72.140625" style="107" customWidth="1"/>
    <col min="3331" max="3331" width="4.7109375" style="107" bestFit="1" customWidth="1"/>
    <col min="3332" max="3332" width="11.42578125" style="107" bestFit="1" customWidth="1"/>
    <col min="3333" max="3333" width="9.7109375" style="107" bestFit="1" customWidth="1"/>
    <col min="3334" max="3334" width="14.7109375" style="107" bestFit="1" customWidth="1"/>
    <col min="3335" max="3335" width="9.5703125" style="107" bestFit="1" customWidth="1"/>
    <col min="3336" max="3336" width="18.28515625" style="107" bestFit="1" customWidth="1"/>
    <col min="3337" max="3585" width="9" style="107"/>
    <col min="3586" max="3586" width="72.140625" style="107" customWidth="1"/>
    <col min="3587" max="3587" width="4.7109375" style="107" bestFit="1" customWidth="1"/>
    <col min="3588" max="3588" width="11.42578125" style="107" bestFit="1" customWidth="1"/>
    <col min="3589" max="3589" width="9.7109375" style="107" bestFit="1" customWidth="1"/>
    <col min="3590" max="3590" width="14.7109375" style="107" bestFit="1" customWidth="1"/>
    <col min="3591" max="3591" width="9.5703125" style="107" bestFit="1" customWidth="1"/>
    <col min="3592" max="3592" width="18.28515625" style="107" bestFit="1" customWidth="1"/>
    <col min="3593" max="3841" width="9" style="107"/>
    <col min="3842" max="3842" width="72.140625" style="107" customWidth="1"/>
    <col min="3843" max="3843" width="4.7109375" style="107" bestFit="1" customWidth="1"/>
    <col min="3844" max="3844" width="11.42578125" style="107" bestFit="1" customWidth="1"/>
    <col min="3845" max="3845" width="9.7109375" style="107" bestFit="1" customWidth="1"/>
    <col min="3846" max="3846" width="14.7109375" style="107" bestFit="1" customWidth="1"/>
    <col min="3847" max="3847" width="9.5703125" style="107" bestFit="1" customWidth="1"/>
    <col min="3848" max="3848" width="18.28515625" style="107" bestFit="1" customWidth="1"/>
    <col min="3849" max="4097" width="9" style="107"/>
    <col min="4098" max="4098" width="72.140625" style="107" customWidth="1"/>
    <col min="4099" max="4099" width="4.7109375" style="107" bestFit="1" customWidth="1"/>
    <col min="4100" max="4100" width="11.42578125" style="107" bestFit="1" customWidth="1"/>
    <col min="4101" max="4101" width="9.7109375" style="107" bestFit="1" customWidth="1"/>
    <col min="4102" max="4102" width="14.7109375" style="107" bestFit="1" customWidth="1"/>
    <col min="4103" max="4103" width="9.5703125" style="107" bestFit="1" customWidth="1"/>
    <col min="4104" max="4104" width="18.28515625" style="107" bestFit="1" customWidth="1"/>
    <col min="4105" max="4353" width="9" style="107"/>
    <col min="4354" max="4354" width="72.140625" style="107" customWidth="1"/>
    <col min="4355" max="4355" width="4.7109375" style="107" bestFit="1" customWidth="1"/>
    <col min="4356" max="4356" width="11.42578125" style="107" bestFit="1" customWidth="1"/>
    <col min="4357" max="4357" width="9.7109375" style="107" bestFit="1" customWidth="1"/>
    <col min="4358" max="4358" width="14.7109375" style="107" bestFit="1" customWidth="1"/>
    <col min="4359" max="4359" width="9.5703125" style="107" bestFit="1" customWidth="1"/>
    <col min="4360" max="4360" width="18.28515625" style="107" bestFit="1" customWidth="1"/>
    <col min="4361" max="4609" width="9" style="107"/>
    <col min="4610" max="4610" width="72.140625" style="107" customWidth="1"/>
    <col min="4611" max="4611" width="4.7109375" style="107" bestFit="1" customWidth="1"/>
    <col min="4612" max="4612" width="11.42578125" style="107" bestFit="1" customWidth="1"/>
    <col min="4613" max="4613" width="9.7109375" style="107" bestFit="1" customWidth="1"/>
    <col min="4614" max="4614" width="14.7109375" style="107" bestFit="1" customWidth="1"/>
    <col min="4615" max="4615" width="9.5703125" style="107" bestFit="1" customWidth="1"/>
    <col min="4616" max="4616" width="18.28515625" style="107" bestFit="1" customWidth="1"/>
    <col min="4617" max="4865" width="9" style="107"/>
    <col min="4866" max="4866" width="72.140625" style="107" customWidth="1"/>
    <col min="4867" max="4867" width="4.7109375" style="107" bestFit="1" customWidth="1"/>
    <col min="4868" max="4868" width="11.42578125" style="107" bestFit="1" customWidth="1"/>
    <col min="4869" max="4869" width="9.7109375" style="107" bestFit="1" customWidth="1"/>
    <col min="4870" max="4870" width="14.7109375" style="107" bestFit="1" customWidth="1"/>
    <col min="4871" max="4871" width="9.5703125" style="107" bestFit="1" customWidth="1"/>
    <col min="4872" max="4872" width="18.28515625" style="107" bestFit="1" customWidth="1"/>
    <col min="4873" max="5121" width="9" style="107"/>
    <col min="5122" max="5122" width="72.140625" style="107" customWidth="1"/>
    <col min="5123" max="5123" width="4.7109375" style="107" bestFit="1" customWidth="1"/>
    <col min="5124" max="5124" width="11.42578125" style="107" bestFit="1" customWidth="1"/>
    <col min="5125" max="5125" width="9.7109375" style="107" bestFit="1" customWidth="1"/>
    <col min="5126" max="5126" width="14.7109375" style="107" bestFit="1" customWidth="1"/>
    <col min="5127" max="5127" width="9.5703125" style="107" bestFit="1" customWidth="1"/>
    <col min="5128" max="5128" width="18.28515625" style="107" bestFit="1" customWidth="1"/>
    <col min="5129" max="5377" width="9" style="107"/>
    <col min="5378" max="5378" width="72.140625" style="107" customWidth="1"/>
    <col min="5379" max="5379" width="4.7109375" style="107" bestFit="1" customWidth="1"/>
    <col min="5380" max="5380" width="11.42578125" style="107" bestFit="1" customWidth="1"/>
    <col min="5381" max="5381" width="9.7109375" style="107" bestFit="1" customWidth="1"/>
    <col min="5382" max="5382" width="14.7109375" style="107" bestFit="1" customWidth="1"/>
    <col min="5383" max="5383" width="9.5703125" style="107" bestFit="1" customWidth="1"/>
    <col min="5384" max="5384" width="18.28515625" style="107" bestFit="1" customWidth="1"/>
    <col min="5385" max="5633" width="9" style="107"/>
    <col min="5634" max="5634" width="72.140625" style="107" customWidth="1"/>
    <col min="5635" max="5635" width="4.7109375" style="107" bestFit="1" customWidth="1"/>
    <col min="5636" max="5636" width="11.42578125" style="107" bestFit="1" customWidth="1"/>
    <col min="5637" max="5637" width="9.7109375" style="107" bestFit="1" customWidth="1"/>
    <col min="5638" max="5638" width="14.7109375" style="107" bestFit="1" customWidth="1"/>
    <col min="5639" max="5639" width="9.5703125" style="107" bestFit="1" customWidth="1"/>
    <col min="5640" max="5640" width="18.28515625" style="107" bestFit="1" customWidth="1"/>
    <col min="5641" max="5889" width="9" style="107"/>
    <col min="5890" max="5890" width="72.140625" style="107" customWidth="1"/>
    <col min="5891" max="5891" width="4.7109375" style="107" bestFit="1" customWidth="1"/>
    <col min="5892" max="5892" width="11.42578125" style="107" bestFit="1" customWidth="1"/>
    <col min="5893" max="5893" width="9.7109375" style="107" bestFit="1" customWidth="1"/>
    <col min="5894" max="5894" width="14.7109375" style="107" bestFit="1" customWidth="1"/>
    <col min="5895" max="5895" width="9.5703125" style="107" bestFit="1" customWidth="1"/>
    <col min="5896" max="5896" width="18.28515625" style="107" bestFit="1" customWidth="1"/>
    <col min="5897" max="6145" width="9" style="107"/>
    <col min="6146" max="6146" width="72.140625" style="107" customWidth="1"/>
    <col min="6147" max="6147" width="4.7109375" style="107" bestFit="1" customWidth="1"/>
    <col min="6148" max="6148" width="11.42578125" style="107" bestFit="1" customWidth="1"/>
    <col min="6149" max="6149" width="9.7109375" style="107" bestFit="1" customWidth="1"/>
    <col min="6150" max="6150" width="14.7109375" style="107" bestFit="1" customWidth="1"/>
    <col min="6151" max="6151" width="9.5703125" style="107" bestFit="1" customWidth="1"/>
    <col min="6152" max="6152" width="18.28515625" style="107" bestFit="1" customWidth="1"/>
    <col min="6153" max="6401" width="9" style="107"/>
    <col min="6402" max="6402" width="72.140625" style="107" customWidth="1"/>
    <col min="6403" max="6403" width="4.7109375" style="107" bestFit="1" customWidth="1"/>
    <col min="6404" max="6404" width="11.42578125" style="107" bestFit="1" customWidth="1"/>
    <col min="6405" max="6405" width="9.7109375" style="107" bestFit="1" customWidth="1"/>
    <col min="6406" max="6406" width="14.7109375" style="107" bestFit="1" customWidth="1"/>
    <col min="6407" max="6407" width="9.5703125" style="107" bestFit="1" customWidth="1"/>
    <col min="6408" max="6408" width="18.28515625" style="107" bestFit="1" customWidth="1"/>
    <col min="6409" max="6657" width="9" style="107"/>
    <col min="6658" max="6658" width="72.140625" style="107" customWidth="1"/>
    <col min="6659" max="6659" width="4.7109375" style="107" bestFit="1" customWidth="1"/>
    <col min="6660" max="6660" width="11.42578125" style="107" bestFit="1" customWidth="1"/>
    <col min="6661" max="6661" width="9.7109375" style="107" bestFit="1" customWidth="1"/>
    <col min="6662" max="6662" width="14.7109375" style="107" bestFit="1" customWidth="1"/>
    <col min="6663" max="6663" width="9.5703125" style="107" bestFit="1" customWidth="1"/>
    <col min="6664" max="6664" width="18.28515625" style="107" bestFit="1" customWidth="1"/>
    <col min="6665" max="6913" width="9" style="107"/>
    <col min="6914" max="6914" width="72.140625" style="107" customWidth="1"/>
    <col min="6915" max="6915" width="4.7109375" style="107" bestFit="1" customWidth="1"/>
    <col min="6916" max="6916" width="11.42578125" style="107" bestFit="1" customWidth="1"/>
    <col min="6917" max="6917" width="9.7109375" style="107" bestFit="1" customWidth="1"/>
    <col min="6918" max="6918" width="14.7109375" style="107" bestFit="1" customWidth="1"/>
    <col min="6919" max="6919" width="9.5703125" style="107" bestFit="1" customWidth="1"/>
    <col min="6920" max="6920" width="18.28515625" style="107" bestFit="1" customWidth="1"/>
    <col min="6921" max="7169" width="9" style="107"/>
    <col min="7170" max="7170" width="72.140625" style="107" customWidth="1"/>
    <col min="7171" max="7171" width="4.7109375" style="107" bestFit="1" customWidth="1"/>
    <col min="7172" max="7172" width="11.42578125" style="107" bestFit="1" customWidth="1"/>
    <col min="7173" max="7173" width="9.7109375" style="107" bestFit="1" customWidth="1"/>
    <col min="7174" max="7174" width="14.7109375" style="107" bestFit="1" customWidth="1"/>
    <col min="7175" max="7175" width="9.5703125" style="107" bestFit="1" customWidth="1"/>
    <col min="7176" max="7176" width="18.28515625" style="107" bestFit="1" customWidth="1"/>
    <col min="7177" max="7425" width="9" style="107"/>
    <col min="7426" max="7426" width="72.140625" style="107" customWidth="1"/>
    <col min="7427" max="7427" width="4.7109375" style="107" bestFit="1" customWidth="1"/>
    <col min="7428" max="7428" width="11.42578125" style="107" bestFit="1" customWidth="1"/>
    <col min="7429" max="7429" width="9.7109375" style="107" bestFit="1" customWidth="1"/>
    <col min="7430" max="7430" width="14.7109375" style="107" bestFit="1" customWidth="1"/>
    <col min="7431" max="7431" width="9.5703125" style="107" bestFit="1" customWidth="1"/>
    <col min="7432" max="7432" width="18.28515625" style="107" bestFit="1" customWidth="1"/>
    <col min="7433" max="7681" width="9" style="107"/>
    <col min="7682" max="7682" width="72.140625" style="107" customWidth="1"/>
    <col min="7683" max="7683" width="4.7109375" style="107" bestFit="1" customWidth="1"/>
    <col min="7684" max="7684" width="11.42578125" style="107" bestFit="1" customWidth="1"/>
    <col min="7685" max="7685" width="9.7109375" style="107" bestFit="1" customWidth="1"/>
    <col min="7686" max="7686" width="14.7109375" style="107" bestFit="1" customWidth="1"/>
    <col min="7687" max="7687" width="9.5703125" style="107" bestFit="1" customWidth="1"/>
    <col min="7688" max="7688" width="18.28515625" style="107" bestFit="1" customWidth="1"/>
    <col min="7689" max="7937" width="9" style="107"/>
    <col min="7938" max="7938" width="72.140625" style="107" customWidth="1"/>
    <col min="7939" max="7939" width="4.7109375" style="107" bestFit="1" customWidth="1"/>
    <col min="7940" max="7940" width="11.42578125" style="107" bestFit="1" customWidth="1"/>
    <col min="7941" max="7941" width="9.7109375" style="107" bestFit="1" customWidth="1"/>
    <col min="7942" max="7942" width="14.7109375" style="107" bestFit="1" customWidth="1"/>
    <col min="7943" max="7943" width="9.5703125" style="107" bestFit="1" customWidth="1"/>
    <col min="7944" max="7944" width="18.28515625" style="107" bestFit="1" customWidth="1"/>
    <col min="7945" max="8193" width="9" style="107"/>
    <col min="8194" max="8194" width="72.140625" style="107" customWidth="1"/>
    <col min="8195" max="8195" width="4.7109375" style="107" bestFit="1" customWidth="1"/>
    <col min="8196" max="8196" width="11.42578125" style="107" bestFit="1" customWidth="1"/>
    <col min="8197" max="8197" width="9.7109375" style="107" bestFit="1" customWidth="1"/>
    <col min="8198" max="8198" width="14.7109375" style="107" bestFit="1" customWidth="1"/>
    <col min="8199" max="8199" width="9.5703125" style="107" bestFit="1" customWidth="1"/>
    <col min="8200" max="8200" width="18.28515625" style="107" bestFit="1" customWidth="1"/>
    <col min="8201" max="8449" width="9" style="107"/>
    <col min="8450" max="8450" width="72.140625" style="107" customWidth="1"/>
    <col min="8451" max="8451" width="4.7109375" style="107" bestFit="1" customWidth="1"/>
    <col min="8452" max="8452" width="11.42578125" style="107" bestFit="1" customWidth="1"/>
    <col min="8453" max="8453" width="9.7109375" style="107" bestFit="1" customWidth="1"/>
    <col min="8454" max="8454" width="14.7109375" style="107" bestFit="1" customWidth="1"/>
    <col min="8455" max="8455" width="9.5703125" style="107" bestFit="1" customWidth="1"/>
    <col min="8456" max="8456" width="18.28515625" style="107" bestFit="1" customWidth="1"/>
    <col min="8457" max="8705" width="9" style="107"/>
    <col min="8706" max="8706" width="72.140625" style="107" customWidth="1"/>
    <col min="8707" max="8707" width="4.7109375" style="107" bestFit="1" customWidth="1"/>
    <col min="8708" max="8708" width="11.42578125" style="107" bestFit="1" customWidth="1"/>
    <col min="8709" max="8709" width="9.7109375" style="107" bestFit="1" customWidth="1"/>
    <col min="8710" max="8710" width="14.7109375" style="107" bestFit="1" customWidth="1"/>
    <col min="8711" max="8711" width="9.5703125" style="107" bestFit="1" customWidth="1"/>
    <col min="8712" max="8712" width="18.28515625" style="107" bestFit="1" customWidth="1"/>
    <col min="8713" max="8961" width="9" style="107"/>
    <col min="8962" max="8962" width="72.140625" style="107" customWidth="1"/>
    <col min="8963" max="8963" width="4.7109375" style="107" bestFit="1" customWidth="1"/>
    <col min="8964" max="8964" width="11.42578125" style="107" bestFit="1" customWidth="1"/>
    <col min="8965" max="8965" width="9.7109375" style="107" bestFit="1" customWidth="1"/>
    <col min="8966" max="8966" width="14.7109375" style="107" bestFit="1" customWidth="1"/>
    <col min="8967" max="8967" width="9.5703125" style="107" bestFit="1" customWidth="1"/>
    <col min="8968" max="8968" width="18.28515625" style="107" bestFit="1" customWidth="1"/>
    <col min="8969" max="9217" width="9" style="107"/>
    <col min="9218" max="9218" width="72.140625" style="107" customWidth="1"/>
    <col min="9219" max="9219" width="4.7109375" style="107" bestFit="1" customWidth="1"/>
    <col min="9220" max="9220" width="11.42578125" style="107" bestFit="1" customWidth="1"/>
    <col min="9221" max="9221" width="9.7109375" style="107" bestFit="1" customWidth="1"/>
    <col min="9222" max="9222" width="14.7109375" style="107" bestFit="1" customWidth="1"/>
    <col min="9223" max="9223" width="9.5703125" style="107" bestFit="1" customWidth="1"/>
    <col min="9224" max="9224" width="18.28515625" style="107" bestFit="1" customWidth="1"/>
    <col min="9225" max="9473" width="9" style="107"/>
    <col min="9474" max="9474" width="72.140625" style="107" customWidth="1"/>
    <col min="9475" max="9475" width="4.7109375" style="107" bestFit="1" customWidth="1"/>
    <col min="9476" max="9476" width="11.42578125" style="107" bestFit="1" customWidth="1"/>
    <col min="9477" max="9477" width="9.7109375" style="107" bestFit="1" customWidth="1"/>
    <col min="9478" max="9478" width="14.7109375" style="107" bestFit="1" customWidth="1"/>
    <col min="9479" max="9479" width="9.5703125" style="107" bestFit="1" customWidth="1"/>
    <col min="9480" max="9480" width="18.28515625" style="107" bestFit="1" customWidth="1"/>
    <col min="9481" max="9729" width="9" style="107"/>
    <col min="9730" max="9730" width="72.140625" style="107" customWidth="1"/>
    <col min="9731" max="9731" width="4.7109375" style="107" bestFit="1" customWidth="1"/>
    <col min="9732" max="9732" width="11.42578125" style="107" bestFit="1" customWidth="1"/>
    <col min="9733" max="9733" width="9.7109375" style="107" bestFit="1" customWidth="1"/>
    <col min="9734" max="9734" width="14.7109375" style="107" bestFit="1" customWidth="1"/>
    <col min="9735" max="9735" width="9.5703125" style="107" bestFit="1" customWidth="1"/>
    <col min="9736" max="9736" width="18.28515625" style="107" bestFit="1" customWidth="1"/>
    <col min="9737" max="9985" width="9" style="107"/>
    <col min="9986" max="9986" width="72.140625" style="107" customWidth="1"/>
    <col min="9987" max="9987" width="4.7109375" style="107" bestFit="1" customWidth="1"/>
    <col min="9988" max="9988" width="11.42578125" style="107" bestFit="1" customWidth="1"/>
    <col min="9989" max="9989" width="9.7109375" style="107" bestFit="1" customWidth="1"/>
    <col min="9990" max="9990" width="14.7109375" style="107" bestFit="1" customWidth="1"/>
    <col min="9991" max="9991" width="9.5703125" style="107" bestFit="1" customWidth="1"/>
    <col min="9992" max="9992" width="18.28515625" style="107" bestFit="1" customWidth="1"/>
    <col min="9993" max="10241" width="9" style="107"/>
    <col min="10242" max="10242" width="72.140625" style="107" customWidth="1"/>
    <col min="10243" max="10243" width="4.7109375" style="107" bestFit="1" customWidth="1"/>
    <col min="10244" max="10244" width="11.42578125" style="107" bestFit="1" customWidth="1"/>
    <col min="10245" max="10245" width="9.7109375" style="107" bestFit="1" customWidth="1"/>
    <col min="10246" max="10246" width="14.7109375" style="107" bestFit="1" customWidth="1"/>
    <col min="10247" max="10247" width="9.5703125" style="107" bestFit="1" customWidth="1"/>
    <col min="10248" max="10248" width="18.28515625" style="107" bestFit="1" customWidth="1"/>
    <col min="10249" max="10497" width="9" style="107"/>
    <col min="10498" max="10498" width="72.140625" style="107" customWidth="1"/>
    <col min="10499" max="10499" width="4.7109375" style="107" bestFit="1" customWidth="1"/>
    <col min="10500" max="10500" width="11.42578125" style="107" bestFit="1" customWidth="1"/>
    <col min="10501" max="10501" width="9.7109375" style="107" bestFit="1" customWidth="1"/>
    <col min="10502" max="10502" width="14.7109375" style="107" bestFit="1" customWidth="1"/>
    <col min="10503" max="10503" width="9.5703125" style="107" bestFit="1" customWidth="1"/>
    <col min="10504" max="10504" width="18.28515625" style="107" bestFit="1" customWidth="1"/>
    <col min="10505" max="10753" width="9" style="107"/>
    <col min="10754" max="10754" width="72.140625" style="107" customWidth="1"/>
    <col min="10755" max="10755" width="4.7109375" style="107" bestFit="1" customWidth="1"/>
    <col min="10756" max="10756" width="11.42578125" style="107" bestFit="1" customWidth="1"/>
    <col min="10757" max="10757" width="9.7109375" style="107" bestFit="1" customWidth="1"/>
    <col min="10758" max="10758" width="14.7109375" style="107" bestFit="1" customWidth="1"/>
    <col min="10759" max="10759" width="9.5703125" style="107" bestFit="1" customWidth="1"/>
    <col min="10760" max="10760" width="18.28515625" style="107" bestFit="1" customWidth="1"/>
    <col min="10761" max="11009" width="9" style="107"/>
    <col min="11010" max="11010" width="72.140625" style="107" customWidth="1"/>
    <col min="11011" max="11011" width="4.7109375" style="107" bestFit="1" customWidth="1"/>
    <col min="11012" max="11012" width="11.42578125" style="107" bestFit="1" customWidth="1"/>
    <col min="11013" max="11013" width="9.7109375" style="107" bestFit="1" customWidth="1"/>
    <col min="11014" max="11014" width="14.7109375" style="107" bestFit="1" customWidth="1"/>
    <col min="11015" max="11015" width="9.5703125" style="107" bestFit="1" customWidth="1"/>
    <col min="11016" max="11016" width="18.28515625" style="107" bestFit="1" customWidth="1"/>
    <col min="11017" max="11265" width="9" style="107"/>
    <col min="11266" max="11266" width="72.140625" style="107" customWidth="1"/>
    <col min="11267" max="11267" width="4.7109375" style="107" bestFit="1" customWidth="1"/>
    <col min="11268" max="11268" width="11.42578125" style="107" bestFit="1" customWidth="1"/>
    <col min="11269" max="11269" width="9.7109375" style="107" bestFit="1" customWidth="1"/>
    <col min="11270" max="11270" width="14.7109375" style="107" bestFit="1" customWidth="1"/>
    <col min="11271" max="11271" width="9.5703125" style="107" bestFit="1" customWidth="1"/>
    <col min="11272" max="11272" width="18.28515625" style="107" bestFit="1" customWidth="1"/>
    <col min="11273" max="11521" width="9" style="107"/>
    <col min="11522" max="11522" width="72.140625" style="107" customWidth="1"/>
    <col min="11523" max="11523" width="4.7109375" style="107" bestFit="1" customWidth="1"/>
    <col min="11524" max="11524" width="11.42578125" style="107" bestFit="1" customWidth="1"/>
    <col min="11525" max="11525" width="9.7109375" style="107" bestFit="1" customWidth="1"/>
    <col min="11526" max="11526" width="14.7109375" style="107" bestFit="1" customWidth="1"/>
    <col min="11527" max="11527" width="9.5703125" style="107" bestFit="1" customWidth="1"/>
    <col min="11528" max="11528" width="18.28515625" style="107" bestFit="1" customWidth="1"/>
    <col min="11529" max="11777" width="9" style="107"/>
    <col min="11778" max="11778" width="72.140625" style="107" customWidth="1"/>
    <col min="11779" max="11779" width="4.7109375" style="107" bestFit="1" customWidth="1"/>
    <col min="11780" max="11780" width="11.42578125" style="107" bestFit="1" customWidth="1"/>
    <col min="11781" max="11781" width="9.7109375" style="107" bestFit="1" customWidth="1"/>
    <col min="11782" max="11782" width="14.7109375" style="107" bestFit="1" customWidth="1"/>
    <col min="11783" max="11783" width="9.5703125" style="107" bestFit="1" customWidth="1"/>
    <col min="11784" max="11784" width="18.28515625" style="107" bestFit="1" customWidth="1"/>
    <col min="11785" max="12033" width="9" style="107"/>
    <col min="12034" max="12034" width="72.140625" style="107" customWidth="1"/>
    <col min="12035" max="12035" width="4.7109375" style="107" bestFit="1" customWidth="1"/>
    <col min="12036" max="12036" width="11.42578125" style="107" bestFit="1" customWidth="1"/>
    <col min="12037" max="12037" width="9.7109375" style="107" bestFit="1" customWidth="1"/>
    <col min="12038" max="12038" width="14.7109375" style="107" bestFit="1" customWidth="1"/>
    <col min="12039" max="12039" width="9.5703125" style="107" bestFit="1" customWidth="1"/>
    <col min="12040" max="12040" width="18.28515625" style="107" bestFit="1" customWidth="1"/>
    <col min="12041" max="12289" width="9" style="107"/>
    <col min="12290" max="12290" width="72.140625" style="107" customWidth="1"/>
    <col min="12291" max="12291" width="4.7109375" style="107" bestFit="1" customWidth="1"/>
    <col min="12292" max="12292" width="11.42578125" style="107" bestFit="1" customWidth="1"/>
    <col min="12293" max="12293" width="9.7109375" style="107" bestFit="1" customWidth="1"/>
    <col min="12294" max="12294" width="14.7109375" style="107" bestFit="1" customWidth="1"/>
    <col min="12295" max="12295" width="9.5703125" style="107" bestFit="1" customWidth="1"/>
    <col min="12296" max="12296" width="18.28515625" style="107" bestFit="1" customWidth="1"/>
    <col min="12297" max="12545" width="9" style="107"/>
    <col min="12546" max="12546" width="72.140625" style="107" customWidth="1"/>
    <col min="12547" max="12547" width="4.7109375" style="107" bestFit="1" customWidth="1"/>
    <col min="12548" max="12548" width="11.42578125" style="107" bestFit="1" customWidth="1"/>
    <col min="12549" max="12549" width="9.7109375" style="107" bestFit="1" customWidth="1"/>
    <col min="12550" max="12550" width="14.7109375" style="107" bestFit="1" customWidth="1"/>
    <col min="12551" max="12551" width="9.5703125" style="107" bestFit="1" customWidth="1"/>
    <col min="12552" max="12552" width="18.28515625" style="107" bestFit="1" customWidth="1"/>
    <col min="12553" max="12801" width="9" style="107"/>
    <col min="12802" max="12802" width="72.140625" style="107" customWidth="1"/>
    <col min="12803" max="12803" width="4.7109375" style="107" bestFit="1" customWidth="1"/>
    <col min="12804" max="12804" width="11.42578125" style="107" bestFit="1" customWidth="1"/>
    <col min="12805" max="12805" width="9.7109375" style="107" bestFit="1" customWidth="1"/>
    <col min="12806" max="12806" width="14.7109375" style="107" bestFit="1" customWidth="1"/>
    <col min="12807" max="12807" width="9.5703125" style="107" bestFit="1" customWidth="1"/>
    <col min="12808" max="12808" width="18.28515625" style="107" bestFit="1" customWidth="1"/>
    <col min="12809" max="13057" width="9" style="107"/>
    <col min="13058" max="13058" width="72.140625" style="107" customWidth="1"/>
    <col min="13059" max="13059" width="4.7109375" style="107" bestFit="1" customWidth="1"/>
    <col min="13060" max="13060" width="11.42578125" style="107" bestFit="1" customWidth="1"/>
    <col min="13061" max="13061" width="9.7109375" style="107" bestFit="1" customWidth="1"/>
    <col min="13062" max="13062" width="14.7109375" style="107" bestFit="1" customWidth="1"/>
    <col min="13063" max="13063" width="9.5703125" style="107" bestFit="1" customWidth="1"/>
    <col min="13064" max="13064" width="18.28515625" style="107" bestFit="1" customWidth="1"/>
    <col min="13065" max="13313" width="9" style="107"/>
    <col min="13314" max="13314" width="72.140625" style="107" customWidth="1"/>
    <col min="13315" max="13315" width="4.7109375" style="107" bestFit="1" customWidth="1"/>
    <col min="13316" max="13316" width="11.42578125" style="107" bestFit="1" customWidth="1"/>
    <col min="13317" max="13317" width="9.7109375" style="107" bestFit="1" customWidth="1"/>
    <col min="13318" max="13318" width="14.7109375" style="107" bestFit="1" customWidth="1"/>
    <col min="13319" max="13319" width="9.5703125" style="107" bestFit="1" customWidth="1"/>
    <col min="13320" max="13320" width="18.28515625" style="107" bestFit="1" customWidth="1"/>
    <col min="13321" max="13569" width="9" style="107"/>
    <col min="13570" max="13570" width="72.140625" style="107" customWidth="1"/>
    <col min="13571" max="13571" width="4.7109375" style="107" bestFit="1" customWidth="1"/>
    <col min="13572" max="13572" width="11.42578125" style="107" bestFit="1" customWidth="1"/>
    <col min="13573" max="13573" width="9.7109375" style="107" bestFit="1" customWidth="1"/>
    <col min="13574" max="13574" width="14.7109375" style="107" bestFit="1" customWidth="1"/>
    <col min="13575" max="13575" width="9.5703125" style="107" bestFit="1" customWidth="1"/>
    <col min="13576" max="13576" width="18.28515625" style="107" bestFit="1" customWidth="1"/>
    <col min="13577" max="13825" width="9" style="107"/>
    <col min="13826" max="13826" width="72.140625" style="107" customWidth="1"/>
    <col min="13827" max="13827" width="4.7109375" style="107" bestFit="1" customWidth="1"/>
    <col min="13828" max="13828" width="11.42578125" style="107" bestFit="1" customWidth="1"/>
    <col min="13829" max="13829" width="9.7109375" style="107" bestFit="1" customWidth="1"/>
    <col min="13830" max="13830" width="14.7109375" style="107" bestFit="1" customWidth="1"/>
    <col min="13831" max="13831" width="9.5703125" style="107" bestFit="1" customWidth="1"/>
    <col min="13832" max="13832" width="18.28515625" style="107" bestFit="1" customWidth="1"/>
    <col min="13833" max="14081" width="9" style="107"/>
    <col min="14082" max="14082" width="72.140625" style="107" customWidth="1"/>
    <col min="14083" max="14083" width="4.7109375" style="107" bestFit="1" customWidth="1"/>
    <col min="14084" max="14084" width="11.42578125" style="107" bestFit="1" customWidth="1"/>
    <col min="14085" max="14085" width="9.7109375" style="107" bestFit="1" customWidth="1"/>
    <col min="14086" max="14086" width="14.7109375" style="107" bestFit="1" customWidth="1"/>
    <col min="14087" max="14087" width="9.5703125" style="107" bestFit="1" customWidth="1"/>
    <col min="14088" max="14088" width="18.28515625" style="107" bestFit="1" customWidth="1"/>
    <col min="14089" max="14337" width="9" style="107"/>
    <col min="14338" max="14338" width="72.140625" style="107" customWidth="1"/>
    <col min="14339" max="14339" width="4.7109375" style="107" bestFit="1" customWidth="1"/>
    <col min="14340" max="14340" width="11.42578125" style="107" bestFit="1" customWidth="1"/>
    <col min="14341" max="14341" width="9.7109375" style="107" bestFit="1" customWidth="1"/>
    <col min="14342" max="14342" width="14.7109375" style="107" bestFit="1" customWidth="1"/>
    <col min="14343" max="14343" width="9.5703125" style="107" bestFit="1" customWidth="1"/>
    <col min="14344" max="14344" width="18.28515625" style="107" bestFit="1" customWidth="1"/>
    <col min="14345" max="14593" width="9" style="107"/>
    <col min="14594" max="14594" width="72.140625" style="107" customWidth="1"/>
    <col min="14595" max="14595" width="4.7109375" style="107" bestFit="1" customWidth="1"/>
    <col min="14596" max="14596" width="11.42578125" style="107" bestFit="1" customWidth="1"/>
    <col min="14597" max="14597" width="9.7109375" style="107" bestFit="1" customWidth="1"/>
    <col min="14598" max="14598" width="14.7109375" style="107" bestFit="1" customWidth="1"/>
    <col min="14599" max="14599" width="9.5703125" style="107" bestFit="1" customWidth="1"/>
    <col min="14600" max="14600" width="18.28515625" style="107" bestFit="1" customWidth="1"/>
    <col min="14601" max="14849" width="9" style="107"/>
    <col min="14850" max="14850" width="72.140625" style="107" customWidth="1"/>
    <col min="14851" max="14851" width="4.7109375" style="107" bestFit="1" customWidth="1"/>
    <col min="14852" max="14852" width="11.42578125" style="107" bestFit="1" customWidth="1"/>
    <col min="14853" max="14853" width="9.7109375" style="107" bestFit="1" customWidth="1"/>
    <col min="14854" max="14854" width="14.7109375" style="107" bestFit="1" customWidth="1"/>
    <col min="14855" max="14855" width="9.5703125" style="107" bestFit="1" customWidth="1"/>
    <col min="14856" max="14856" width="18.28515625" style="107" bestFit="1" customWidth="1"/>
    <col min="14857" max="15105" width="9" style="107"/>
    <col min="15106" max="15106" width="72.140625" style="107" customWidth="1"/>
    <col min="15107" max="15107" width="4.7109375" style="107" bestFit="1" customWidth="1"/>
    <col min="15108" max="15108" width="11.42578125" style="107" bestFit="1" customWidth="1"/>
    <col min="15109" max="15109" width="9.7109375" style="107" bestFit="1" customWidth="1"/>
    <col min="15110" max="15110" width="14.7109375" style="107" bestFit="1" customWidth="1"/>
    <col min="15111" max="15111" width="9.5703125" style="107" bestFit="1" customWidth="1"/>
    <col min="15112" max="15112" width="18.28515625" style="107" bestFit="1" customWidth="1"/>
    <col min="15113" max="15361" width="9" style="107"/>
    <col min="15362" max="15362" width="72.140625" style="107" customWidth="1"/>
    <col min="15363" max="15363" width="4.7109375" style="107" bestFit="1" customWidth="1"/>
    <col min="15364" max="15364" width="11.42578125" style="107" bestFit="1" customWidth="1"/>
    <col min="15365" max="15365" width="9.7109375" style="107" bestFit="1" customWidth="1"/>
    <col min="15366" max="15366" width="14.7109375" style="107" bestFit="1" customWidth="1"/>
    <col min="15367" max="15367" width="9.5703125" style="107" bestFit="1" customWidth="1"/>
    <col min="15368" max="15368" width="18.28515625" style="107" bestFit="1" customWidth="1"/>
    <col min="15369" max="15617" width="9" style="107"/>
    <col min="15618" max="15618" width="72.140625" style="107" customWidth="1"/>
    <col min="15619" max="15619" width="4.7109375" style="107" bestFit="1" customWidth="1"/>
    <col min="15620" max="15620" width="11.42578125" style="107" bestFit="1" customWidth="1"/>
    <col min="15621" max="15621" width="9.7109375" style="107" bestFit="1" customWidth="1"/>
    <col min="15622" max="15622" width="14.7109375" style="107" bestFit="1" customWidth="1"/>
    <col min="15623" max="15623" width="9.5703125" style="107" bestFit="1" customWidth="1"/>
    <col min="15624" max="15624" width="18.28515625" style="107" bestFit="1" customWidth="1"/>
    <col min="15625" max="15873" width="9" style="107"/>
    <col min="15874" max="15874" width="72.140625" style="107" customWidth="1"/>
    <col min="15875" max="15875" width="4.7109375" style="107" bestFit="1" customWidth="1"/>
    <col min="15876" max="15876" width="11.42578125" style="107" bestFit="1" customWidth="1"/>
    <col min="15877" max="15877" width="9.7109375" style="107" bestFit="1" customWidth="1"/>
    <col min="15878" max="15878" width="14.7109375" style="107" bestFit="1" customWidth="1"/>
    <col min="15879" max="15879" width="9.5703125" style="107" bestFit="1" customWidth="1"/>
    <col min="15880" max="15880" width="18.28515625" style="107" bestFit="1" customWidth="1"/>
    <col min="15881" max="16129" width="9" style="107"/>
    <col min="16130" max="16130" width="72.140625" style="107" customWidth="1"/>
    <col min="16131" max="16131" width="4.7109375" style="107" bestFit="1" customWidth="1"/>
    <col min="16132" max="16132" width="11.42578125" style="107" bestFit="1" customWidth="1"/>
    <col min="16133" max="16133" width="9.7109375" style="107" bestFit="1" customWidth="1"/>
    <col min="16134" max="16134" width="14.7109375" style="107" bestFit="1" customWidth="1"/>
    <col min="16135" max="16135" width="9.5703125" style="107" bestFit="1" customWidth="1"/>
    <col min="16136" max="16136" width="18.28515625" style="107" bestFit="1" customWidth="1"/>
    <col min="16137" max="16384" width="9" style="107"/>
  </cols>
  <sheetData>
    <row r="1" spans="2:8" ht="25.5">
      <c r="B1" s="153" t="s">
        <v>160</v>
      </c>
      <c r="C1" s="153"/>
      <c r="D1" s="153"/>
      <c r="E1" s="153"/>
      <c r="F1" s="153"/>
      <c r="G1" s="153"/>
      <c r="H1" s="153"/>
    </row>
    <row r="2" spans="2:8" ht="18">
      <c r="B2" s="108" t="str">
        <f>'Krycí list'!B2</f>
        <v xml:space="preserve"> Stavba : Viacúčelové ihrisko 33x20 m v Jarovciach</v>
      </c>
      <c r="C2" s="109"/>
      <c r="D2" s="110"/>
      <c r="E2" s="110"/>
      <c r="F2" s="110"/>
      <c r="G2" s="110"/>
      <c r="H2" s="110"/>
    </row>
    <row r="3" spans="2:8" s="115" customFormat="1" ht="20.25">
      <c r="B3" s="111" t="str">
        <f>'Krycí list'!B7</f>
        <v xml:space="preserve"> Projektant: Ing. Pavol Mikuláš</v>
      </c>
      <c r="C3" s="112"/>
      <c r="D3" s="113"/>
      <c r="E3" s="114"/>
      <c r="F3" s="112"/>
      <c r="G3" s="112"/>
      <c r="H3" s="113"/>
    </row>
    <row r="4" spans="2:8" s="119" customFormat="1" ht="18">
      <c r="B4" s="111"/>
      <c r="C4" s="116"/>
      <c r="D4" s="117"/>
      <c r="E4" s="118"/>
      <c r="F4" s="118"/>
      <c r="G4" s="108"/>
      <c r="H4" s="118"/>
    </row>
    <row r="5" spans="2:8" s="121" customFormat="1" ht="51">
      <c r="B5" s="120" t="s">
        <v>164</v>
      </c>
      <c r="C5" s="120" t="s">
        <v>165</v>
      </c>
      <c r="D5" s="120" t="s">
        <v>166</v>
      </c>
      <c r="E5" s="120" t="s">
        <v>167</v>
      </c>
      <c r="F5" s="120" t="s">
        <v>168</v>
      </c>
      <c r="G5" s="120" t="s">
        <v>169</v>
      </c>
      <c r="H5" s="120" t="s">
        <v>170</v>
      </c>
    </row>
    <row r="6" spans="2:8" s="119" customFormat="1" ht="26.25" customHeight="1">
      <c r="B6" s="150" t="s">
        <v>213</v>
      </c>
      <c r="C6" s="122"/>
      <c r="D6" s="123"/>
      <c r="E6" s="123"/>
      <c r="F6" s="124">
        <f>SUM(F7+F17+F27)</f>
        <v>0</v>
      </c>
      <c r="G6" s="123"/>
      <c r="H6" s="124"/>
    </row>
    <row r="7" spans="2:8" s="127" customFormat="1" ht="26.25" customHeight="1">
      <c r="B7" s="149" t="s">
        <v>171</v>
      </c>
      <c r="C7" s="125"/>
      <c r="D7" s="126"/>
      <c r="E7" s="126"/>
      <c r="F7" s="126">
        <f>SUM(F8:F16)</f>
        <v>0</v>
      </c>
      <c r="G7" s="126"/>
      <c r="H7" s="126"/>
    </row>
    <row r="8" spans="2:8" s="131" customFormat="1" ht="38.25">
      <c r="B8" s="128" t="s">
        <v>243</v>
      </c>
      <c r="C8" s="129" t="s">
        <v>86</v>
      </c>
      <c r="D8" s="130">
        <v>678.15</v>
      </c>
      <c r="E8" s="130"/>
      <c r="F8" s="130"/>
      <c r="G8" s="130"/>
      <c r="H8" s="130"/>
    </row>
    <row r="9" spans="2:8" s="131" customFormat="1" ht="14.25">
      <c r="B9" s="128" t="s">
        <v>223</v>
      </c>
      <c r="C9" s="132" t="s">
        <v>85</v>
      </c>
      <c r="D9" s="130">
        <v>330</v>
      </c>
      <c r="E9" s="130"/>
      <c r="F9" s="130"/>
      <c r="G9" s="130"/>
      <c r="H9" s="130"/>
    </row>
    <row r="10" spans="2:8" s="131" customFormat="1" ht="14.25">
      <c r="B10" s="128" t="s">
        <v>224</v>
      </c>
      <c r="C10" s="132" t="s">
        <v>88</v>
      </c>
      <c r="D10" s="130">
        <v>132</v>
      </c>
      <c r="E10" s="130"/>
      <c r="F10" s="130"/>
      <c r="G10" s="130"/>
      <c r="H10" s="130"/>
    </row>
    <row r="11" spans="2:8" s="131" customFormat="1" ht="14.25">
      <c r="B11" s="128" t="s">
        <v>172</v>
      </c>
      <c r="C11" s="132" t="s">
        <v>90</v>
      </c>
      <c r="D11" s="130">
        <v>1</v>
      </c>
      <c r="E11" s="130"/>
      <c r="F11" s="130"/>
      <c r="G11" s="130"/>
      <c r="H11" s="130"/>
    </row>
    <row r="12" spans="2:8" s="131" customFormat="1" ht="14.25">
      <c r="B12" s="128" t="s">
        <v>225</v>
      </c>
      <c r="C12" s="132" t="s">
        <v>86</v>
      </c>
      <c r="D12" s="130">
        <v>678.15</v>
      </c>
      <c r="E12" s="130"/>
      <c r="F12" s="130"/>
      <c r="G12" s="130"/>
      <c r="H12" s="130"/>
    </row>
    <row r="13" spans="2:8" s="131" customFormat="1" ht="14.25">
      <c r="B13" s="128" t="s">
        <v>226</v>
      </c>
      <c r="C13" s="132" t="s">
        <v>86</v>
      </c>
      <c r="D13" s="130">
        <v>678.15</v>
      </c>
      <c r="E13" s="130"/>
      <c r="F13" s="130"/>
      <c r="G13" s="130"/>
      <c r="H13" s="130"/>
    </row>
    <row r="14" spans="2:8" s="131" customFormat="1" ht="14.25">
      <c r="B14" s="128" t="s">
        <v>257</v>
      </c>
      <c r="C14" s="132" t="s">
        <v>86</v>
      </c>
      <c r="D14" s="130">
        <v>678.15</v>
      </c>
      <c r="E14" s="130"/>
      <c r="F14" s="130"/>
      <c r="G14" s="130"/>
      <c r="H14" s="130"/>
    </row>
    <row r="15" spans="2:8" s="131" customFormat="1" ht="14.25">
      <c r="B15" s="128" t="s">
        <v>253</v>
      </c>
      <c r="C15" s="132" t="s">
        <v>90</v>
      </c>
      <c r="D15" s="130">
        <v>1</v>
      </c>
      <c r="E15" s="130"/>
      <c r="F15" s="130"/>
      <c r="G15" s="130"/>
      <c r="H15" s="130"/>
    </row>
    <row r="16" spans="2:8" s="131" customFormat="1" ht="14.25">
      <c r="B16" s="128" t="s">
        <v>244</v>
      </c>
      <c r="C16" s="132" t="s">
        <v>86</v>
      </c>
      <c r="D16" s="130">
        <v>678.15</v>
      </c>
      <c r="E16" s="130"/>
      <c r="F16" s="130"/>
      <c r="G16" s="130"/>
      <c r="H16" s="130"/>
    </row>
    <row r="17" spans="2:8" s="134" customFormat="1" ht="26.25" customHeight="1">
      <c r="B17" s="147" t="s">
        <v>173</v>
      </c>
      <c r="C17" s="125"/>
      <c r="D17" s="133"/>
      <c r="E17" s="133"/>
      <c r="F17" s="133">
        <f>SUM(F18:F26)</f>
        <v>0</v>
      </c>
      <c r="G17" s="133"/>
      <c r="H17" s="133"/>
    </row>
    <row r="18" spans="2:8" s="121" customFormat="1" ht="38.25">
      <c r="B18" s="128" t="s">
        <v>174</v>
      </c>
      <c r="C18" s="129" t="s">
        <v>175</v>
      </c>
      <c r="D18" s="130">
        <v>97</v>
      </c>
      <c r="E18" s="130"/>
      <c r="F18" s="130"/>
      <c r="G18" s="130"/>
      <c r="H18" s="130"/>
    </row>
    <row r="19" spans="2:8" s="121" customFormat="1" ht="12.75">
      <c r="B19" s="132" t="s">
        <v>227</v>
      </c>
      <c r="C19" s="132" t="s">
        <v>90</v>
      </c>
      <c r="D19" s="130">
        <v>1</v>
      </c>
      <c r="E19" s="130"/>
      <c r="F19" s="130"/>
      <c r="G19" s="130"/>
      <c r="H19" s="130"/>
    </row>
    <row r="20" spans="2:8" s="121" customFormat="1" ht="12.75">
      <c r="B20" s="132" t="s">
        <v>258</v>
      </c>
      <c r="C20" s="132" t="s">
        <v>89</v>
      </c>
      <c r="D20" s="130">
        <v>56</v>
      </c>
      <c r="E20" s="130"/>
      <c r="F20" s="130"/>
      <c r="G20" s="130"/>
      <c r="H20" s="130"/>
    </row>
    <row r="21" spans="2:8" s="121" customFormat="1" ht="12.75">
      <c r="B21" s="132" t="s">
        <v>176</v>
      </c>
      <c r="C21" s="132" t="s">
        <v>90</v>
      </c>
      <c r="D21" s="130">
        <v>1</v>
      </c>
      <c r="E21" s="130"/>
      <c r="F21" s="130"/>
      <c r="G21" s="130"/>
      <c r="H21" s="130"/>
    </row>
    <row r="22" spans="2:8" s="121" customFormat="1" ht="12.75">
      <c r="B22" s="129" t="s">
        <v>177</v>
      </c>
      <c r="C22" s="132" t="s">
        <v>175</v>
      </c>
      <c r="D22" s="130">
        <v>97</v>
      </c>
      <c r="E22" s="130"/>
      <c r="F22" s="130"/>
      <c r="G22" s="130"/>
      <c r="H22" s="130"/>
    </row>
    <row r="23" spans="2:8" s="121" customFormat="1" ht="25.5">
      <c r="B23" s="132" t="s">
        <v>228</v>
      </c>
      <c r="C23" s="129" t="s">
        <v>175</v>
      </c>
      <c r="D23" s="130">
        <v>42</v>
      </c>
      <c r="E23" s="130"/>
      <c r="F23" s="130"/>
      <c r="G23" s="130"/>
      <c r="H23" s="130"/>
    </row>
    <row r="24" spans="2:8" s="121" customFormat="1" ht="12.75">
      <c r="B24" s="132" t="s">
        <v>229</v>
      </c>
      <c r="C24" s="132" t="s">
        <v>90</v>
      </c>
      <c r="D24" s="130">
        <v>1</v>
      </c>
      <c r="E24" s="130"/>
      <c r="F24" s="130"/>
      <c r="G24" s="130"/>
      <c r="H24" s="130"/>
    </row>
    <row r="25" spans="2:8" s="121" customFormat="1" ht="12.75">
      <c r="B25" s="132" t="s">
        <v>178</v>
      </c>
      <c r="C25" s="132" t="s">
        <v>90</v>
      </c>
      <c r="D25" s="130">
        <v>1</v>
      </c>
      <c r="E25" s="130"/>
      <c r="F25" s="130"/>
      <c r="G25" s="130"/>
      <c r="H25" s="130"/>
    </row>
    <row r="26" spans="2:8" s="121" customFormat="1" ht="12.75">
      <c r="B26" s="132" t="s">
        <v>179</v>
      </c>
      <c r="C26" s="132" t="s">
        <v>175</v>
      </c>
      <c r="D26" s="130">
        <v>42</v>
      </c>
      <c r="E26" s="130"/>
      <c r="F26" s="130"/>
      <c r="G26" s="130"/>
      <c r="H26" s="130"/>
    </row>
    <row r="27" spans="2:8" s="134" customFormat="1" ht="26.25" customHeight="1">
      <c r="B27" s="148" t="s">
        <v>180</v>
      </c>
      <c r="C27" s="125"/>
      <c r="D27" s="126"/>
      <c r="E27" s="126"/>
      <c r="F27" s="126">
        <f>SUM(F28:F31)</f>
        <v>0</v>
      </c>
      <c r="G27" s="135"/>
      <c r="H27" s="126"/>
    </row>
    <row r="28" spans="2:8" s="121" customFormat="1" ht="12.75">
      <c r="B28" s="132" t="s">
        <v>181</v>
      </c>
      <c r="C28" s="132" t="s">
        <v>90</v>
      </c>
      <c r="D28" s="136">
        <v>1</v>
      </c>
      <c r="E28" s="136"/>
      <c r="F28" s="136"/>
      <c r="G28" s="136"/>
      <c r="H28" s="136"/>
    </row>
    <row r="29" spans="2:8" s="121" customFormat="1" ht="12.75">
      <c r="B29" s="129" t="s">
        <v>182</v>
      </c>
      <c r="C29" s="132" t="s">
        <v>90</v>
      </c>
      <c r="D29" s="137">
        <v>1</v>
      </c>
      <c r="E29" s="137"/>
      <c r="F29" s="137"/>
      <c r="G29" s="137"/>
      <c r="H29" s="137"/>
    </row>
    <row r="30" spans="2:8" s="121" customFormat="1" ht="12.75">
      <c r="B30" s="132" t="s">
        <v>245</v>
      </c>
      <c r="C30" s="132" t="s">
        <v>89</v>
      </c>
      <c r="D30" s="136">
        <v>6</v>
      </c>
      <c r="E30" s="136"/>
      <c r="F30" s="136"/>
      <c r="G30" s="136"/>
      <c r="H30" s="136"/>
    </row>
    <row r="31" spans="2:8" s="121" customFormat="1" ht="12.75">
      <c r="B31" s="132" t="s">
        <v>230</v>
      </c>
      <c r="C31" s="132" t="s">
        <v>89</v>
      </c>
      <c r="D31" s="136">
        <v>2</v>
      </c>
      <c r="E31" s="136"/>
      <c r="F31" s="136"/>
      <c r="G31" s="136"/>
      <c r="H31" s="136"/>
    </row>
    <row r="32" spans="2:8" s="119" customFormat="1" ht="26.25" customHeight="1">
      <c r="B32" s="150" t="s">
        <v>214</v>
      </c>
      <c r="C32" s="122"/>
      <c r="D32" s="124"/>
      <c r="E32" s="124"/>
      <c r="F32" s="124"/>
      <c r="G32" s="138"/>
      <c r="H32" s="124"/>
    </row>
    <row r="33" spans="2:8" s="134" customFormat="1" ht="26.25" customHeight="1">
      <c r="B33" s="149" t="s">
        <v>183</v>
      </c>
      <c r="C33" s="125"/>
      <c r="D33" s="126"/>
      <c r="E33" s="126"/>
      <c r="F33" s="126">
        <f>SUM(F34:F46)</f>
        <v>0</v>
      </c>
      <c r="G33" s="135"/>
      <c r="H33" s="126"/>
    </row>
    <row r="34" spans="2:8" s="121" customFormat="1" ht="12.75">
      <c r="B34" s="139" t="s">
        <v>246</v>
      </c>
      <c r="C34" s="132" t="s">
        <v>84</v>
      </c>
      <c r="D34" s="137">
        <v>67.81</v>
      </c>
      <c r="E34" s="137"/>
      <c r="F34" s="137"/>
      <c r="G34" s="137"/>
      <c r="H34" s="137"/>
    </row>
    <row r="35" spans="2:8" s="121" customFormat="1" ht="12.75">
      <c r="B35" s="139" t="s">
        <v>184</v>
      </c>
      <c r="C35" s="132" t="s">
        <v>84</v>
      </c>
      <c r="D35" s="137">
        <v>94.95</v>
      </c>
      <c r="E35" s="137"/>
      <c r="F35" s="137"/>
      <c r="G35" s="137"/>
      <c r="H35" s="137"/>
    </row>
    <row r="36" spans="2:8" s="121" customFormat="1" ht="12.75">
      <c r="B36" s="129" t="s">
        <v>185</v>
      </c>
      <c r="C36" s="132" t="s">
        <v>84</v>
      </c>
      <c r="D36" s="137">
        <v>8.1300000000000008</v>
      </c>
      <c r="E36" s="137"/>
      <c r="F36" s="137"/>
      <c r="G36" s="137"/>
      <c r="H36" s="137"/>
    </row>
    <row r="37" spans="2:8" s="121" customFormat="1" ht="12.75">
      <c r="B37" s="129" t="s">
        <v>186</v>
      </c>
      <c r="C37" s="132" t="s">
        <v>84</v>
      </c>
      <c r="D37" s="137">
        <v>23.73</v>
      </c>
      <c r="E37" s="137"/>
      <c r="F37" s="137"/>
      <c r="G37" s="137"/>
      <c r="H37" s="137"/>
    </row>
    <row r="38" spans="2:8" s="121" customFormat="1" ht="12.75">
      <c r="B38" s="129" t="s">
        <v>247</v>
      </c>
      <c r="C38" s="132" t="s">
        <v>84</v>
      </c>
      <c r="D38" s="137">
        <v>1.73</v>
      </c>
      <c r="E38" s="137"/>
      <c r="F38" s="137"/>
      <c r="G38" s="137"/>
      <c r="H38" s="137"/>
    </row>
    <row r="39" spans="2:8" s="121" customFormat="1" ht="12.75">
      <c r="B39" s="139" t="s">
        <v>187</v>
      </c>
      <c r="C39" s="132" t="s">
        <v>84</v>
      </c>
      <c r="D39" s="137">
        <v>1.05</v>
      </c>
      <c r="E39" s="137"/>
      <c r="F39" s="137"/>
      <c r="G39" s="137"/>
      <c r="H39" s="137"/>
    </row>
    <row r="40" spans="2:8" s="121" customFormat="1" ht="12.75">
      <c r="B40" s="139" t="s">
        <v>188</v>
      </c>
      <c r="C40" s="132" t="s">
        <v>84</v>
      </c>
      <c r="D40" s="137">
        <v>6.57</v>
      </c>
      <c r="E40" s="137"/>
      <c r="F40" s="137"/>
      <c r="G40" s="137"/>
      <c r="H40" s="137"/>
    </row>
    <row r="41" spans="2:8" s="121" customFormat="1" ht="12.75">
      <c r="B41" s="129" t="s">
        <v>189</v>
      </c>
      <c r="C41" s="132" t="s">
        <v>84</v>
      </c>
      <c r="D41" s="137">
        <v>136.16</v>
      </c>
      <c r="E41" s="137"/>
      <c r="F41" s="137"/>
      <c r="G41" s="137"/>
      <c r="H41" s="137"/>
    </row>
    <row r="42" spans="2:8" s="121" customFormat="1" ht="12.75">
      <c r="B42" s="139" t="s">
        <v>190</v>
      </c>
      <c r="C42" s="132" t="s">
        <v>84</v>
      </c>
      <c r="D42" s="137">
        <v>136.16</v>
      </c>
      <c r="E42" s="137"/>
      <c r="F42" s="137"/>
      <c r="G42" s="137"/>
      <c r="H42" s="137"/>
    </row>
    <row r="43" spans="2:8" s="121" customFormat="1" ht="12.75">
      <c r="B43" s="139" t="s">
        <v>191</v>
      </c>
      <c r="C43" s="132" t="s">
        <v>84</v>
      </c>
      <c r="D43" s="137">
        <v>136.16</v>
      </c>
      <c r="E43" s="137"/>
      <c r="F43" s="137"/>
      <c r="G43" s="137"/>
      <c r="H43" s="137"/>
    </row>
    <row r="44" spans="2:8" s="121" customFormat="1" ht="12.75">
      <c r="B44" s="139" t="s">
        <v>192</v>
      </c>
      <c r="C44" s="132" t="s">
        <v>92</v>
      </c>
      <c r="D44" s="137">
        <v>204.24</v>
      </c>
      <c r="E44" s="137"/>
      <c r="F44" s="137"/>
      <c r="G44" s="137"/>
      <c r="H44" s="137"/>
    </row>
    <row r="45" spans="2:8" s="121" customFormat="1" ht="12.75">
      <c r="B45" s="129" t="s">
        <v>193</v>
      </c>
      <c r="C45" s="132" t="s">
        <v>86</v>
      </c>
      <c r="D45" s="137">
        <v>678.15</v>
      </c>
      <c r="E45" s="137"/>
      <c r="F45" s="137"/>
      <c r="G45" s="137"/>
      <c r="H45" s="137"/>
    </row>
    <row r="46" spans="2:8" s="121" customFormat="1" ht="12.75">
      <c r="B46" s="129" t="s">
        <v>252</v>
      </c>
      <c r="C46" s="132" t="s">
        <v>86</v>
      </c>
      <c r="D46" s="130">
        <v>110</v>
      </c>
      <c r="E46" s="137"/>
      <c r="F46" s="137"/>
      <c r="G46" s="137"/>
      <c r="H46" s="137"/>
    </row>
    <row r="47" spans="2:8" s="134" customFormat="1" ht="26.25" customHeight="1">
      <c r="B47" s="147" t="s">
        <v>194</v>
      </c>
      <c r="C47" s="125"/>
      <c r="D47" s="126"/>
      <c r="E47" s="126"/>
      <c r="F47" s="126">
        <f>SUM(F48:F54)</f>
        <v>0</v>
      </c>
      <c r="G47" s="135"/>
      <c r="H47" s="126">
        <f>SUM(H48:H54)</f>
        <v>0</v>
      </c>
    </row>
    <row r="48" spans="2:8" s="121" customFormat="1" ht="12.75">
      <c r="B48" s="129" t="s">
        <v>195</v>
      </c>
      <c r="C48" s="132" t="s">
        <v>175</v>
      </c>
      <c r="D48" s="137">
        <v>158</v>
      </c>
      <c r="E48" s="137"/>
      <c r="F48" s="137"/>
      <c r="G48" s="137"/>
      <c r="H48" s="137"/>
    </row>
    <row r="49" spans="2:8" s="121" customFormat="1" ht="12.75">
      <c r="B49" s="129" t="s">
        <v>231</v>
      </c>
      <c r="C49" s="132" t="s">
        <v>84</v>
      </c>
      <c r="D49" s="137">
        <v>23.73</v>
      </c>
      <c r="E49" s="137"/>
      <c r="F49" s="137"/>
      <c r="G49" s="137"/>
      <c r="H49" s="137"/>
    </row>
    <row r="50" spans="2:8" s="121" customFormat="1" ht="12.75">
      <c r="B50" s="129" t="s">
        <v>196</v>
      </c>
      <c r="C50" s="132" t="s">
        <v>175</v>
      </c>
      <c r="D50" s="137">
        <v>158</v>
      </c>
      <c r="E50" s="137"/>
      <c r="F50" s="137"/>
      <c r="G50" s="137"/>
      <c r="H50" s="137"/>
    </row>
    <row r="51" spans="2:8" s="121" customFormat="1" ht="12.75">
      <c r="B51" s="129" t="s">
        <v>197</v>
      </c>
      <c r="C51" s="132" t="s">
        <v>86</v>
      </c>
      <c r="D51" s="137">
        <v>63.2</v>
      </c>
      <c r="E51" s="137"/>
      <c r="F51" s="137"/>
      <c r="G51" s="137"/>
      <c r="H51" s="137"/>
    </row>
    <row r="52" spans="2:8" s="121" customFormat="1" ht="12.75">
      <c r="B52" s="132" t="s">
        <v>232</v>
      </c>
      <c r="C52" s="132" t="s">
        <v>175</v>
      </c>
      <c r="D52" s="137">
        <v>120</v>
      </c>
      <c r="E52" s="136"/>
      <c r="F52" s="137"/>
      <c r="G52" s="137"/>
      <c r="H52" s="137"/>
    </row>
    <row r="53" spans="2:8" s="121" customFormat="1" ht="12.75">
      <c r="B53" s="132" t="s">
        <v>233</v>
      </c>
      <c r="C53" s="132" t="s">
        <v>175</v>
      </c>
      <c r="D53" s="137">
        <v>38</v>
      </c>
      <c r="E53" s="136"/>
      <c r="F53" s="137"/>
      <c r="G53" s="137"/>
      <c r="H53" s="137"/>
    </row>
    <row r="54" spans="2:8" s="121" customFormat="1" ht="12.75">
      <c r="B54" s="132" t="s">
        <v>234</v>
      </c>
      <c r="C54" s="132" t="s">
        <v>86</v>
      </c>
      <c r="D54" s="137">
        <v>320</v>
      </c>
      <c r="E54" s="136"/>
      <c r="F54" s="137"/>
      <c r="G54" s="137"/>
      <c r="H54" s="137"/>
    </row>
    <row r="55" spans="2:8" s="134" customFormat="1" ht="25.5" customHeight="1">
      <c r="B55" s="148" t="s">
        <v>198</v>
      </c>
      <c r="C55" s="125"/>
      <c r="D55" s="126"/>
      <c r="E55" s="126"/>
      <c r="F55" s="126">
        <f>SUM(F56:F64)</f>
        <v>0</v>
      </c>
      <c r="G55" s="135"/>
      <c r="H55" s="126">
        <f>SUM(H56:H64)</f>
        <v>0</v>
      </c>
    </row>
    <row r="56" spans="2:8" s="140" customFormat="1" ht="25.5">
      <c r="B56" s="132" t="s">
        <v>248</v>
      </c>
      <c r="C56" s="132" t="s">
        <v>84</v>
      </c>
      <c r="D56" s="136">
        <v>1.0250000000000001</v>
      </c>
      <c r="E56" s="136"/>
      <c r="F56" s="136"/>
      <c r="G56" s="136"/>
      <c r="H56" s="136"/>
    </row>
    <row r="57" spans="2:8" s="140" customFormat="1" ht="12.75">
      <c r="B57" s="132" t="s">
        <v>249</v>
      </c>
      <c r="C57" s="132" t="s">
        <v>84</v>
      </c>
      <c r="D57" s="136">
        <v>23.103000000000002</v>
      </c>
      <c r="E57" s="136"/>
      <c r="F57" s="136"/>
      <c r="G57" s="136"/>
      <c r="H57" s="136"/>
    </row>
    <row r="58" spans="2:8" s="140" customFormat="1" ht="12.75">
      <c r="B58" s="132" t="s">
        <v>250</v>
      </c>
      <c r="C58" s="132" t="s">
        <v>84</v>
      </c>
      <c r="D58" s="136">
        <v>23.103000000000002</v>
      </c>
      <c r="E58" s="136"/>
      <c r="F58" s="136"/>
      <c r="G58" s="136"/>
      <c r="H58" s="136"/>
    </row>
    <row r="59" spans="2:8" s="140" customFormat="1" ht="12.75">
      <c r="B59" s="132" t="s">
        <v>235</v>
      </c>
      <c r="C59" s="132" t="s">
        <v>92</v>
      </c>
      <c r="D59" s="136">
        <v>0.25</v>
      </c>
      <c r="E59" s="136"/>
      <c r="F59" s="136"/>
      <c r="G59" s="136"/>
      <c r="H59" s="136"/>
    </row>
    <row r="60" spans="2:8" s="140" customFormat="1" ht="12.75">
      <c r="B60" s="132" t="s">
        <v>199</v>
      </c>
      <c r="C60" s="132" t="s">
        <v>175</v>
      </c>
      <c r="D60" s="136">
        <v>132</v>
      </c>
      <c r="E60" s="136"/>
      <c r="F60" s="136"/>
      <c r="G60" s="136"/>
      <c r="H60" s="136"/>
    </row>
    <row r="61" spans="2:8" s="140" customFormat="1" ht="12.75">
      <c r="B61" s="132" t="s">
        <v>238</v>
      </c>
      <c r="C61" s="132" t="s">
        <v>89</v>
      </c>
      <c r="D61" s="141">
        <v>56</v>
      </c>
      <c r="E61" s="136"/>
      <c r="F61" s="136"/>
      <c r="G61" s="136"/>
      <c r="H61" s="136"/>
    </row>
    <row r="62" spans="2:8" s="140" customFormat="1" ht="12.75">
      <c r="B62" s="132" t="s">
        <v>236</v>
      </c>
      <c r="C62" s="132" t="s">
        <v>86</v>
      </c>
      <c r="D62" s="136">
        <v>48.6</v>
      </c>
      <c r="E62" s="136"/>
      <c r="F62" s="136"/>
      <c r="G62" s="136"/>
      <c r="H62" s="136"/>
    </row>
    <row r="63" spans="2:8" s="140" customFormat="1" ht="12.75">
      <c r="B63" s="132" t="s">
        <v>237</v>
      </c>
      <c r="C63" s="132" t="s">
        <v>86</v>
      </c>
      <c r="D63" s="136">
        <v>48.6</v>
      </c>
      <c r="E63" s="136"/>
      <c r="F63" s="136"/>
      <c r="G63" s="136"/>
      <c r="H63" s="136"/>
    </row>
    <row r="64" spans="2:8" s="140" customFormat="1" ht="12.75">
      <c r="B64" s="132" t="s">
        <v>251</v>
      </c>
      <c r="C64" s="132" t="s">
        <v>175</v>
      </c>
      <c r="D64" s="136">
        <v>4.1999999999999993</v>
      </c>
      <c r="E64" s="136"/>
      <c r="F64" s="136"/>
      <c r="G64" s="136"/>
      <c r="H64" s="136"/>
    </row>
    <row r="65" spans="2:8" s="134" customFormat="1" ht="26.25" customHeight="1">
      <c r="B65" s="147" t="s">
        <v>200</v>
      </c>
      <c r="C65" s="125"/>
      <c r="D65" s="126"/>
      <c r="E65" s="126"/>
      <c r="F65" s="126">
        <f>SUM(F66:F71)</f>
        <v>0</v>
      </c>
      <c r="G65" s="135"/>
      <c r="H65" s="126">
        <f>SUM(H66:H71)</f>
        <v>0</v>
      </c>
    </row>
    <row r="66" spans="2:8" s="121" customFormat="1" ht="12.75">
      <c r="B66" s="142" t="s">
        <v>201</v>
      </c>
      <c r="C66" s="132" t="s">
        <v>86</v>
      </c>
      <c r="D66" s="137">
        <v>640</v>
      </c>
      <c r="E66" s="137"/>
      <c r="F66" s="137"/>
      <c r="G66" s="137"/>
      <c r="H66" s="137"/>
    </row>
    <row r="67" spans="2:8" s="121" customFormat="1" ht="12.75">
      <c r="B67" s="129" t="s">
        <v>202</v>
      </c>
      <c r="C67" s="132" t="s">
        <v>92</v>
      </c>
      <c r="D67" s="137">
        <v>172.79999999999998</v>
      </c>
      <c r="E67" s="137"/>
      <c r="F67" s="137"/>
      <c r="G67" s="137"/>
      <c r="H67" s="137"/>
    </row>
    <row r="68" spans="2:8" s="121" customFormat="1" ht="12.75">
      <c r="B68" s="142" t="s">
        <v>203</v>
      </c>
      <c r="C68" s="132" t="s">
        <v>86</v>
      </c>
      <c r="D68" s="137">
        <v>640</v>
      </c>
      <c r="E68" s="137"/>
      <c r="F68" s="137"/>
      <c r="G68" s="137"/>
      <c r="H68" s="137"/>
    </row>
    <row r="69" spans="2:8" s="121" customFormat="1" ht="12.75">
      <c r="B69" s="129" t="s">
        <v>204</v>
      </c>
      <c r="C69" s="132" t="s">
        <v>92</v>
      </c>
      <c r="D69" s="137">
        <v>86.399999999999991</v>
      </c>
      <c r="E69" s="137"/>
      <c r="F69" s="137"/>
      <c r="G69" s="137"/>
      <c r="H69" s="137"/>
    </row>
    <row r="70" spans="2:8" s="121" customFormat="1" ht="12.75">
      <c r="B70" s="129" t="s">
        <v>205</v>
      </c>
      <c r="C70" s="132" t="s">
        <v>86</v>
      </c>
      <c r="D70" s="137">
        <v>640</v>
      </c>
      <c r="E70" s="137"/>
      <c r="F70" s="137"/>
      <c r="G70" s="137"/>
      <c r="H70" s="137"/>
    </row>
    <row r="71" spans="2:8" s="121" customFormat="1" ht="12.75">
      <c r="B71" s="129" t="s">
        <v>206</v>
      </c>
      <c r="C71" s="132" t="s">
        <v>92</v>
      </c>
      <c r="D71" s="137">
        <v>28.799999999999997</v>
      </c>
      <c r="E71" s="137"/>
      <c r="F71" s="137"/>
      <c r="G71" s="137"/>
      <c r="H71" s="137"/>
    </row>
    <row r="72" spans="2:8" s="134" customFormat="1" ht="26.25" customHeight="1">
      <c r="B72" s="147" t="s">
        <v>207</v>
      </c>
      <c r="C72" s="125"/>
      <c r="D72" s="126"/>
      <c r="E72" s="126"/>
      <c r="F72" s="126">
        <f>SUM(F73:F79)</f>
        <v>0</v>
      </c>
      <c r="G72" s="135"/>
      <c r="H72" s="126"/>
    </row>
    <row r="73" spans="2:8" s="121" customFormat="1" ht="12.75">
      <c r="B73" s="129" t="s">
        <v>217</v>
      </c>
      <c r="C73" s="132" t="s">
        <v>154</v>
      </c>
      <c r="D73" s="137">
        <v>2</v>
      </c>
      <c r="E73" s="137"/>
      <c r="F73" s="137"/>
      <c r="G73" s="137"/>
      <c r="H73" s="137"/>
    </row>
    <row r="74" spans="2:8" s="121" customFormat="1" ht="12.75">
      <c r="B74" s="129" t="s">
        <v>218</v>
      </c>
      <c r="C74" s="132" t="s">
        <v>154</v>
      </c>
      <c r="D74" s="137">
        <v>2</v>
      </c>
      <c r="E74" s="137"/>
      <c r="F74" s="137"/>
      <c r="G74" s="137"/>
      <c r="H74" s="137"/>
    </row>
    <row r="75" spans="2:8" s="121" customFormat="1" ht="12.75">
      <c r="B75" s="129" t="s">
        <v>216</v>
      </c>
      <c r="C75" s="132" t="s">
        <v>89</v>
      </c>
      <c r="D75" s="137">
        <v>48</v>
      </c>
      <c r="E75" s="137"/>
      <c r="F75" s="137"/>
      <c r="G75" s="137"/>
      <c r="H75" s="137"/>
    </row>
    <row r="76" spans="2:8" s="121" customFormat="1" ht="12.75">
      <c r="B76" s="129" t="s">
        <v>219</v>
      </c>
      <c r="C76" s="132" t="s">
        <v>154</v>
      </c>
      <c r="D76" s="137">
        <v>1</v>
      </c>
      <c r="E76" s="137"/>
      <c r="F76" s="137"/>
      <c r="G76" s="137"/>
      <c r="H76" s="137"/>
    </row>
    <row r="77" spans="2:8" s="121" customFormat="1" ht="12.75">
      <c r="B77" s="132" t="s">
        <v>220</v>
      </c>
      <c r="C77" s="132" t="s">
        <v>84</v>
      </c>
      <c r="D77" s="137">
        <v>0.4</v>
      </c>
      <c r="E77" s="136"/>
      <c r="F77" s="137"/>
      <c r="G77" s="137"/>
      <c r="H77" s="137"/>
    </row>
    <row r="78" spans="2:8" s="121" customFormat="1" ht="12.75">
      <c r="B78" s="132" t="s">
        <v>221</v>
      </c>
      <c r="C78" s="132" t="s">
        <v>84</v>
      </c>
      <c r="D78" s="137">
        <v>4.0999999999999996</v>
      </c>
      <c r="E78" s="136"/>
      <c r="F78" s="137"/>
      <c r="G78" s="137"/>
      <c r="H78" s="137"/>
    </row>
    <row r="79" spans="2:8" s="121" customFormat="1" ht="12.75">
      <c r="B79" s="132" t="s">
        <v>222</v>
      </c>
      <c r="C79" s="132" t="s">
        <v>90</v>
      </c>
      <c r="D79" s="137">
        <v>1</v>
      </c>
      <c r="E79" s="136"/>
      <c r="F79" s="137"/>
      <c r="G79" s="137"/>
      <c r="H79" s="137"/>
    </row>
    <row r="80" spans="2:8" s="134" customFormat="1" ht="26.25" customHeight="1">
      <c r="B80" s="147" t="s">
        <v>208</v>
      </c>
      <c r="C80" s="125"/>
      <c r="D80" s="126"/>
      <c r="E80" s="126"/>
      <c r="F80" s="126">
        <f>SUM(F81:F82)</f>
        <v>0</v>
      </c>
      <c r="G80" s="135"/>
      <c r="H80" s="126"/>
    </row>
    <row r="81" spans="2:8" s="121" customFormat="1" ht="12.75">
      <c r="B81" s="129" t="s">
        <v>209</v>
      </c>
      <c r="C81" s="132" t="s">
        <v>90</v>
      </c>
      <c r="D81" s="137">
        <v>1</v>
      </c>
      <c r="E81" s="137"/>
      <c r="F81" s="137"/>
      <c r="G81" s="137"/>
      <c r="H81" s="137"/>
    </row>
    <row r="82" spans="2:8" s="121" customFormat="1" ht="12.75">
      <c r="B82" s="129" t="s">
        <v>210</v>
      </c>
      <c r="C82" s="132" t="s">
        <v>90</v>
      </c>
      <c r="D82" s="137">
        <v>1</v>
      </c>
      <c r="E82" s="137"/>
      <c r="F82" s="137"/>
      <c r="G82" s="137"/>
      <c r="H82" s="137"/>
    </row>
    <row r="83" spans="2:8" s="119" customFormat="1" ht="26.25" customHeight="1">
      <c r="B83" s="154" t="s">
        <v>215</v>
      </c>
      <c r="C83" s="154"/>
      <c r="D83" s="154"/>
      <c r="E83" s="154"/>
      <c r="F83" s="124">
        <f>SUM(F6+F32)</f>
        <v>0</v>
      </c>
      <c r="G83" s="124"/>
      <c r="H83" s="124"/>
    </row>
    <row r="84" spans="2:8" ht="11.25"/>
    <row r="85" spans="2:8" ht="12" customHeight="1">
      <c r="B85" s="146"/>
    </row>
    <row r="89" spans="2:8" ht="12" customHeight="1">
      <c r="G89" s="155"/>
      <c r="H89" s="155"/>
    </row>
  </sheetData>
  <mergeCells count="3">
    <mergeCell ref="B1:H1"/>
    <mergeCell ref="B83:E83"/>
    <mergeCell ref="G89:H89"/>
  </mergeCells>
  <pageMargins left="0.98425196850393704" right="0.39370078740157483" top="0.78740157480314965" bottom="0.78740157480314965" header="0" footer="0"/>
  <pageSetup paperSize="9" scale="69" fitToHeight="10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6"/>
  <sheetViews>
    <sheetView zoomScale="110" workbookViewId="0"/>
  </sheetViews>
  <sheetFormatPr defaultRowHeight="12.75"/>
  <cols>
    <col min="1" max="1" width="6.7109375" style="80" customWidth="1"/>
    <col min="2" max="2" width="3.7109375" style="81" customWidth="1"/>
    <col min="3" max="3" width="11.140625" style="82" customWidth="1"/>
    <col min="4" max="4" width="47" style="92" customWidth="1"/>
    <col min="5" max="5" width="11.28515625" style="84" customWidth="1"/>
    <col min="6" max="6" width="5.85546875" style="83" customWidth="1"/>
    <col min="7" max="7" width="8.7109375" style="85" customWidth="1"/>
    <col min="8" max="10" width="9.7109375" style="85" customWidth="1"/>
    <col min="11" max="14" width="9.140625" style="83"/>
    <col min="15" max="16384" width="9.140625" style="1"/>
  </cols>
  <sheetData>
    <row r="1" spans="1:14">
      <c r="A1" s="7" t="str">
        <f>'Krycí list'!B5</f>
        <v xml:space="preserve"> Odberateľ: M. č. Bratislava - Jarovce, Palmová ul. č. 1</v>
      </c>
      <c r="B1" s="1"/>
      <c r="C1" s="1"/>
      <c r="D1" s="1"/>
      <c r="E1" s="1"/>
      <c r="F1" s="1"/>
      <c r="G1" s="6"/>
      <c r="H1" s="1"/>
      <c r="I1" s="7" t="s">
        <v>212</v>
      </c>
      <c r="J1" s="6"/>
      <c r="K1" s="1"/>
      <c r="L1" s="1"/>
      <c r="M1" s="1"/>
      <c r="N1" s="1"/>
    </row>
    <row r="2" spans="1:14">
      <c r="A2" s="7" t="str">
        <f>'Krycí list'!B7</f>
        <v xml:space="preserve"> Projektant: Ing. Pavol Mikuláš</v>
      </c>
      <c r="B2" s="1"/>
      <c r="C2" s="1"/>
      <c r="D2" s="1"/>
      <c r="E2" s="1"/>
      <c r="F2" s="1"/>
      <c r="G2" s="6"/>
      <c r="H2" s="3"/>
      <c r="I2" s="7" t="s">
        <v>70</v>
      </c>
      <c r="J2" s="6"/>
      <c r="K2" s="1"/>
      <c r="L2" s="1"/>
      <c r="M2" s="1"/>
      <c r="N2" s="1"/>
    </row>
    <row r="3" spans="1:14">
      <c r="A3" s="7" t="s">
        <v>161</v>
      </c>
      <c r="B3" s="1"/>
      <c r="C3" s="1"/>
      <c r="D3" s="1"/>
      <c r="E3" s="1"/>
      <c r="F3" s="1"/>
      <c r="G3" s="6"/>
      <c r="H3" s="1"/>
      <c r="I3" s="7" t="s">
        <v>256</v>
      </c>
      <c r="J3" s="6"/>
      <c r="K3" s="1"/>
      <c r="L3" s="1"/>
      <c r="M3" s="1"/>
      <c r="N3" s="1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7" t="str">
        <f>'Krycí list'!B2</f>
        <v xml:space="preserve"> Stavba : Viacúčelové ihrisko 33x20 m v Jarovciach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7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>
      <c r="A7" s="7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3.5">
      <c r="A8" s="1"/>
      <c r="B8" s="2"/>
      <c r="C8" s="3"/>
      <c r="D8" s="4" t="s">
        <v>160</v>
      </c>
      <c r="E8" s="5"/>
      <c r="F8" s="1"/>
      <c r="G8" s="6"/>
      <c r="H8" s="6"/>
      <c r="I8" s="6"/>
      <c r="J8" s="6"/>
      <c r="K8" s="1"/>
      <c r="L8" s="1"/>
      <c r="M8" s="1"/>
      <c r="N8" s="1"/>
    </row>
    <row r="9" spans="1:14">
      <c r="A9" s="89" t="s">
        <v>56</v>
      </c>
      <c r="B9" s="89" t="s">
        <v>57</v>
      </c>
      <c r="C9" s="89" t="s">
        <v>58</v>
      </c>
      <c r="D9" s="89" t="s">
        <v>59</v>
      </c>
      <c r="E9" s="89" t="s">
        <v>60</v>
      </c>
      <c r="F9" s="89" t="s">
        <v>61</v>
      </c>
      <c r="G9" s="89" t="s">
        <v>62</v>
      </c>
      <c r="H9" s="89" t="s">
        <v>24</v>
      </c>
      <c r="I9" s="89" t="s">
        <v>53</v>
      </c>
      <c r="J9" s="89" t="s">
        <v>54</v>
      </c>
      <c r="K9" s="1"/>
      <c r="L9" s="1"/>
      <c r="M9" s="1"/>
      <c r="N9" s="1"/>
    </row>
    <row r="10" spans="1:14">
      <c r="A10" s="90" t="s">
        <v>63</v>
      </c>
      <c r="B10" s="90" t="s">
        <v>64</v>
      </c>
      <c r="C10" s="91"/>
      <c r="D10" s="90" t="s">
        <v>65</v>
      </c>
      <c r="E10" s="90" t="s">
        <v>66</v>
      </c>
      <c r="F10" s="90" t="s">
        <v>67</v>
      </c>
      <c r="G10" s="90" t="s">
        <v>68</v>
      </c>
      <c r="H10" s="90"/>
      <c r="I10" s="90" t="s">
        <v>55</v>
      </c>
      <c r="J10" s="90"/>
      <c r="K10" s="1"/>
      <c r="L10" s="1"/>
      <c r="M10" s="1"/>
      <c r="N10" s="1"/>
    </row>
    <row r="12" spans="1:14">
      <c r="B12" s="102" t="s">
        <v>162</v>
      </c>
    </row>
    <row r="13" spans="1:14">
      <c r="A13" s="80">
        <v>1</v>
      </c>
      <c r="B13" s="81" t="s">
        <v>93</v>
      </c>
      <c r="C13" s="82" t="s">
        <v>94</v>
      </c>
      <c r="D13" s="92" t="s">
        <v>95</v>
      </c>
      <c r="E13" s="84">
        <v>3</v>
      </c>
      <c r="F13" s="83" t="s">
        <v>89</v>
      </c>
    </row>
    <row r="14" spans="1:14">
      <c r="A14" s="80">
        <v>2</v>
      </c>
      <c r="B14" s="81" t="s">
        <v>87</v>
      </c>
      <c r="C14" s="82" t="s">
        <v>96</v>
      </c>
      <c r="D14" s="92" t="s">
        <v>97</v>
      </c>
      <c r="E14" s="84">
        <v>3</v>
      </c>
      <c r="F14" s="83" t="s">
        <v>89</v>
      </c>
    </row>
    <row r="15" spans="1:14">
      <c r="A15" s="80">
        <v>3</v>
      </c>
      <c r="B15" s="81" t="s">
        <v>93</v>
      </c>
      <c r="C15" s="82" t="s">
        <v>98</v>
      </c>
      <c r="D15" s="92" t="s">
        <v>99</v>
      </c>
      <c r="E15" s="84">
        <v>1</v>
      </c>
      <c r="F15" s="83" t="s">
        <v>89</v>
      </c>
    </row>
    <row r="16" spans="1:14">
      <c r="A16" s="80">
        <v>4</v>
      </c>
      <c r="B16" s="81" t="s">
        <v>87</v>
      </c>
      <c r="C16" s="82" t="s">
        <v>100</v>
      </c>
      <c r="D16" s="92" t="s">
        <v>101</v>
      </c>
      <c r="E16" s="84">
        <v>1</v>
      </c>
      <c r="F16" s="83" t="s">
        <v>89</v>
      </c>
    </row>
    <row r="17" spans="1:6">
      <c r="A17" s="80">
        <v>5</v>
      </c>
      <c r="B17" s="81" t="s">
        <v>87</v>
      </c>
      <c r="C17" s="82" t="s">
        <v>102</v>
      </c>
      <c r="D17" s="92" t="s">
        <v>103</v>
      </c>
      <c r="E17" s="84">
        <v>1</v>
      </c>
      <c r="F17" s="83" t="s">
        <v>89</v>
      </c>
    </row>
    <row r="18" spans="1:6">
      <c r="A18" s="80">
        <v>6</v>
      </c>
      <c r="B18" s="81" t="s">
        <v>91</v>
      </c>
      <c r="C18" s="82" t="s">
        <v>104</v>
      </c>
      <c r="D18" s="92" t="s">
        <v>105</v>
      </c>
      <c r="E18" s="84">
        <v>8</v>
      </c>
      <c r="F18" s="83" t="s">
        <v>106</v>
      </c>
    </row>
    <row r="19" spans="1:6">
      <c r="A19" s="80">
        <v>7</v>
      </c>
      <c r="B19" s="81" t="s">
        <v>93</v>
      </c>
      <c r="C19" s="82" t="s">
        <v>107</v>
      </c>
      <c r="D19" s="92" t="s">
        <v>155</v>
      </c>
      <c r="E19" s="84">
        <v>6</v>
      </c>
      <c r="F19" s="83" t="s">
        <v>89</v>
      </c>
    </row>
    <row r="20" spans="1:6">
      <c r="A20" s="80">
        <v>8</v>
      </c>
      <c r="B20" s="81" t="s">
        <v>87</v>
      </c>
      <c r="C20" s="82" t="s">
        <v>108</v>
      </c>
      <c r="D20" s="92" t="s">
        <v>254</v>
      </c>
      <c r="E20" s="84">
        <v>6</v>
      </c>
      <c r="F20" s="83" t="s">
        <v>89</v>
      </c>
    </row>
    <row r="21" spans="1:6">
      <c r="A21" s="80">
        <v>9</v>
      </c>
      <c r="B21" s="81" t="s">
        <v>93</v>
      </c>
      <c r="C21" s="82" t="s">
        <v>109</v>
      </c>
      <c r="D21" s="92" t="s">
        <v>110</v>
      </c>
      <c r="E21" s="84">
        <v>80</v>
      </c>
      <c r="F21" s="83" t="s">
        <v>85</v>
      </c>
    </row>
    <row r="22" spans="1:6">
      <c r="A22" s="80">
        <v>10</v>
      </c>
      <c r="B22" s="81" t="s">
        <v>87</v>
      </c>
      <c r="C22" s="82" t="s">
        <v>111</v>
      </c>
      <c r="D22" s="92" t="s">
        <v>112</v>
      </c>
      <c r="E22" s="84">
        <v>83</v>
      </c>
      <c r="F22" s="83" t="s">
        <v>88</v>
      </c>
    </row>
    <row r="23" spans="1:6">
      <c r="A23" s="80">
        <v>11</v>
      </c>
      <c r="B23" s="81" t="s">
        <v>93</v>
      </c>
      <c r="C23" s="82" t="s">
        <v>113</v>
      </c>
      <c r="D23" s="92" t="s">
        <v>114</v>
      </c>
      <c r="E23" s="84">
        <v>6</v>
      </c>
      <c r="F23" s="83" t="s">
        <v>89</v>
      </c>
    </row>
    <row r="24" spans="1:6">
      <c r="A24" s="80">
        <v>12</v>
      </c>
      <c r="B24" s="81" t="s">
        <v>93</v>
      </c>
      <c r="C24" s="82" t="s">
        <v>115</v>
      </c>
      <c r="D24" s="92" t="s">
        <v>116</v>
      </c>
      <c r="E24" s="84">
        <v>47.008000000000003</v>
      </c>
      <c r="F24" s="83" t="s">
        <v>69</v>
      </c>
    </row>
    <row r="25" spans="1:6">
      <c r="A25" s="80">
        <v>13</v>
      </c>
      <c r="B25" s="81" t="s">
        <v>93</v>
      </c>
      <c r="C25" s="82" t="s">
        <v>117</v>
      </c>
      <c r="D25" s="92" t="s">
        <v>118</v>
      </c>
      <c r="E25" s="84">
        <v>6</v>
      </c>
      <c r="F25" s="83" t="s">
        <v>89</v>
      </c>
    </row>
    <row r="26" spans="1:6">
      <c r="A26" s="80">
        <v>14</v>
      </c>
      <c r="B26" s="81" t="s">
        <v>93</v>
      </c>
      <c r="C26" s="82" t="s">
        <v>119</v>
      </c>
      <c r="D26" s="92" t="s">
        <v>120</v>
      </c>
      <c r="E26" s="84">
        <v>6</v>
      </c>
      <c r="F26" s="83" t="s">
        <v>89</v>
      </c>
    </row>
    <row r="27" spans="1:6">
      <c r="A27" s="80">
        <v>15</v>
      </c>
      <c r="B27" s="81" t="s">
        <v>87</v>
      </c>
      <c r="C27" s="82" t="s">
        <v>121</v>
      </c>
      <c r="D27" s="92" t="s">
        <v>156</v>
      </c>
      <c r="E27" s="84">
        <v>6</v>
      </c>
      <c r="F27" s="83" t="s">
        <v>89</v>
      </c>
    </row>
    <row r="28" spans="1:6">
      <c r="A28" s="80">
        <v>16</v>
      </c>
      <c r="B28" s="81" t="s">
        <v>87</v>
      </c>
      <c r="C28" s="82" t="s">
        <v>122</v>
      </c>
      <c r="D28" s="92" t="s">
        <v>123</v>
      </c>
      <c r="E28" s="84">
        <v>46</v>
      </c>
      <c r="F28" s="83" t="s">
        <v>85</v>
      </c>
    </row>
    <row r="29" spans="1:6">
      <c r="A29" s="80">
        <v>17</v>
      </c>
      <c r="B29" s="81" t="s">
        <v>87</v>
      </c>
      <c r="C29" s="82" t="s">
        <v>124</v>
      </c>
      <c r="D29" s="92" t="s">
        <v>125</v>
      </c>
      <c r="E29" s="84">
        <v>16</v>
      </c>
      <c r="F29" s="83" t="s">
        <v>89</v>
      </c>
    </row>
    <row r="30" spans="1:6">
      <c r="A30" s="80">
        <v>18</v>
      </c>
      <c r="B30" s="81" t="s">
        <v>93</v>
      </c>
      <c r="C30" s="82" t="s">
        <v>126</v>
      </c>
      <c r="D30" s="92" t="s">
        <v>127</v>
      </c>
      <c r="E30" s="84">
        <v>180</v>
      </c>
      <c r="F30" s="83" t="s">
        <v>85</v>
      </c>
    </row>
    <row r="31" spans="1:6">
      <c r="A31" s="80">
        <v>19</v>
      </c>
      <c r="B31" s="81" t="s">
        <v>87</v>
      </c>
      <c r="C31" s="82" t="s">
        <v>128</v>
      </c>
      <c r="D31" s="92" t="s">
        <v>129</v>
      </c>
      <c r="E31" s="84">
        <v>180</v>
      </c>
      <c r="F31" s="83" t="s">
        <v>85</v>
      </c>
    </row>
    <row r="32" spans="1:6">
      <c r="A32" s="80">
        <v>20</v>
      </c>
      <c r="B32" s="81" t="s">
        <v>93</v>
      </c>
      <c r="C32" s="82" t="s">
        <v>130</v>
      </c>
      <c r="D32" s="92" t="s">
        <v>131</v>
      </c>
      <c r="E32" s="84">
        <v>215</v>
      </c>
      <c r="F32" s="83" t="s">
        <v>85</v>
      </c>
    </row>
    <row r="33" spans="1:10">
      <c r="A33" s="80">
        <v>21</v>
      </c>
      <c r="B33" s="81" t="s">
        <v>132</v>
      </c>
      <c r="C33" s="82" t="s">
        <v>133</v>
      </c>
      <c r="D33" s="92" t="s">
        <v>255</v>
      </c>
      <c r="E33" s="84">
        <v>5</v>
      </c>
      <c r="F33" s="83" t="s">
        <v>85</v>
      </c>
    </row>
    <row r="34" spans="1:10">
      <c r="A34" s="80">
        <v>22</v>
      </c>
      <c r="B34" s="81" t="s">
        <v>87</v>
      </c>
      <c r="C34" s="82" t="s">
        <v>134</v>
      </c>
      <c r="D34" s="92" t="s">
        <v>135</v>
      </c>
      <c r="E34" s="84">
        <v>215</v>
      </c>
      <c r="F34" s="83" t="s">
        <v>85</v>
      </c>
    </row>
    <row r="35" spans="1:10">
      <c r="A35" s="80">
        <v>23</v>
      </c>
      <c r="B35" s="81" t="s">
        <v>87</v>
      </c>
      <c r="C35" s="82" t="s">
        <v>136</v>
      </c>
      <c r="D35" s="92" t="s">
        <v>163</v>
      </c>
      <c r="E35" s="84">
        <v>5</v>
      </c>
      <c r="F35" s="83" t="s">
        <v>85</v>
      </c>
    </row>
    <row r="36" spans="1:10">
      <c r="A36" s="80">
        <v>24</v>
      </c>
      <c r="B36" s="81" t="s">
        <v>137</v>
      </c>
      <c r="C36" s="82" t="s">
        <v>138</v>
      </c>
      <c r="D36" s="92" t="s">
        <v>139</v>
      </c>
      <c r="E36" s="84">
        <v>80</v>
      </c>
      <c r="F36" s="83" t="s">
        <v>85</v>
      </c>
    </row>
    <row r="37" spans="1:10">
      <c r="A37" s="80">
        <v>25</v>
      </c>
      <c r="B37" s="81" t="s">
        <v>137</v>
      </c>
      <c r="C37" s="82" t="s">
        <v>140</v>
      </c>
      <c r="D37" s="92" t="s">
        <v>141</v>
      </c>
      <c r="E37" s="84">
        <v>80</v>
      </c>
      <c r="F37" s="83" t="s">
        <v>85</v>
      </c>
    </row>
    <row r="38" spans="1:10">
      <c r="A38" s="80">
        <v>26</v>
      </c>
      <c r="B38" s="81" t="s">
        <v>137</v>
      </c>
      <c r="C38" s="82" t="s">
        <v>142</v>
      </c>
      <c r="D38" s="92" t="s">
        <v>143</v>
      </c>
      <c r="E38" s="84">
        <v>80</v>
      </c>
      <c r="F38" s="83" t="s">
        <v>85</v>
      </c>
    </row>
    <row r="39" spans="1:10">
      <c r="A39" s="80">
        <v>27</v>
      </c>
      <c r="B39" s="81" t="s">
        <v>137</v>
      </c>
      <c r="C39" s="82" t="s">
        <v>144</v>
      </c>
      <c r="D39" s="92" t="s">
        <v>145</v>
      </c>
      <c r="E39" s="84">
        <v>80</v>
      </c>
      <c r="F39" s="83" t="s">
        <v>85</v>
      </c>
    </row>
    <row r="40" spans="1:10">
      <c r="A40" s="80">
        <v>28</v>
      </c>
      <c r="B40" s="81" t="s">
        <v>137</v>
      </c>
      <c r="C40" s="82" t="s">
        <v>146</v>
      </c>
      <c r="D40" s="92" t="s">
        <v>147</v>
      </c>
      <c r="E40" s="84">
        <v>40</v>
      </c>
      <c r="F40" s="83" t="s">
        <v>86</v>
      </c>
    </row>
    <row r="41" spans="1:10">
      <c r="A41" s="80">
        <v>29</v>
      </c>
      <c r="B41" s="81" t="s">
        <v>137</v>
      </c>
      <c r="C41" s="82" t="s">
        <v>148</v>
      </c>
      <c r="D41" s="92" t="s">
        <v>149</v>
      </c>
      <c r="E41" s="84">
        <v>100</v>
      </c>
      <c r="F41" s="83" t="s">
        <v>69</v>
      </c>
    </row>
    <row r="42" spans="1:10">
      <c r="A42" s="80">
        <v>30</v>
      </c>
      <c r="B42" s="81" t="s">
        <v>87</v>
      </c>
      <c r="C42" s="82" t="s">
        <v>150</v>
      </c>
      <c r="D42" s="92" t="s">
        <v>151</v>
      </c>
      <c r="E42" s="84">
        <v>80</v>
      </c>
      <c r="F42" s="83" t="s">
        <v>85</v>
      </c>
    </row>
    <row r="43" spans="1:10">
      <c r="A43" s="80">
        <v>31</v>
      </c>
      <c r="B43" s="81" t="s">
        <v>87</v>
      </c>
      <c r="C43" s="82" t="s">
        <v>152</v>
      </c>
      <c r="D43" s="92" t="s">
        <v>153</v>
      </c>
      <c r="E43" s="84">
        <v>20</v>
      </c>
      <c r="F43" s="83" t="s">
        <v>92</v>
      </c>
    </row>
    <row r="44" spans="1:10">
      <c r="D44" s="103" t="s">
        <v>157</v>
      </c>
      <c r="E44" s="104"/>
      <c r="H44" s="104">
        <f>SUM(H12:H43)</f>
        <v>0</v>
      </c>
      <c r="I44" s="104">
        <f>SUM(I12:I43)</f>
        <v>0</v>
      </c>
      <c r="J44" s="104"/>
    </row>
    <row r="46" spans="1:10">
      <c r="D46" s="103" t="s">
        <v>158</v>
      </c>
      <c r="E46" s="105">
        <f>J46</f>
        <v>0</v>
      </c>
      <c r="H46" s="104">
        <f>+H44</f>
        <v>0</v>
      </c>
      <c r="I46" s="104">
        <f>+I44</f>
        <v>0</v>
      </c>
      <c r="J46" s="104">
        <f>+J44</f>
        <v>0</v>
      </c>
    </row>
  </sheetData>
  <printOptions horizontalCentered="1"/>
  <pageMargins left="0.2" right="0.09" top="0.62992125984251968" bottom="0.59055118110236227" header="0.51181102362204722" footer="0.35433070866141736"/>
  <pageSetup paperSize="9" scale="92" orientation="landscape" r:id="rId1"/>
  <headerFooter alignWithMargins="0">
    <oddFooter>&amp;R&amp;"Arial Narrow,Obyčejné"&amp;8Strana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4</vt:i4>
      </vt:variant>
    </vt:vector>
  </HeadingPairs>
  <TitlesOfParts>
    <vt:vector size="7" baseType="lpstr">
      <vt:lpstr>Krycí list</vt:lpstr>
      <vt:lpstr>SO-01 Ihrisko 33x20 m</vt:lpstr>
      <vt:lpstr>SO-02 Osvetlenie</vt:lpstr>
      <vt:lpstr>'SO-01 Ihrisko 33x20 m'!Názvy_tlače</vt:lpstr>
      <vt:lpstr>'SO-02 Osvetlenie'!Názvy_tlače</vt:lpstr>
      <vt:lpstr>'Krycí list'!Oblasť_tlače</vt:lpstr>
      <vt:lpstr>'SO-02 Osvetlenie'!Oblasť_tlače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Mikuláš</dc:creator>
  <cp:lastModifiedBy>Jozef Uhler</cp:lastModifiedBy>
  <cp:lastPrinted>2018-09-26T09:36:37Z</cp:lastPrinted>
  <dcterms:created xsi:type="dcterms:W3CDTF">1999-04-06T07:39:42Z</dcterms:created>
  <dcterms:modified xsi:type="dcterms:W3CDTF">2021-08-13T06:56:33Z</dcterms:modified>
</cp:coreProperties>
</file>